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tables/table4.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Batch Schedule" sheetId="2" state="visible" r:id="rId2"/>
    <sheet xmlns:r="http://schemas.openxmlformats.org/officeDocument/2006/relationships" name="Future Calendar &amp; Exceptions" sheetId="3" state="visible" r:id="rId3"/>
    <sheet xmlns:r="http://schemas.openxmlformats.org/officeDocument/2006/relationships" name="Instructions" sheetId="4" state="visible" r:id="rId4"/>
  </sheets>
  <definedNames/>
  <calcPr calcId="124519" calcMode="auto" fullCalcOnLoad="1"/>
</workbook>
</file>

<file path=xl/styles.xml><?xml version="1.0" encoding="utf-8"?>
<styleSheet xmlns="http://schemas.openxmlformats.org/spreadsheetml/2006/main">
  <numFmts count="1">
    <numFmt numFmtId="164" formatCode="m/d/Y"/>
  </numFmts>
  <fonts count="9">
    <font>
      <name val="Calibri"/>
      <family val="2"/>
      <color theme="1"/>
      <sz val="11"/>
      <scheme val="minor"/>
    </font>
    <font>
      <name val="Calibri"/>
      <b val="1"/>
      <color rgb="FFFFFFFF"/>
      <sz val="16"/>
    </font>
    <font>
      <name val="Calibri"/>
      <i val="1"/>
      <color rgb="FF345B63"/>
      <sz val="10"/>
    </font>
    <font>
      <name val="Calibri"/>
      <i val="1"/>
      <color rgb="FFA83F20"/>
      <sz val="9"/>
    </font>
    <font>
      <name val="Calibri"/>
      <b val="1"/>
      <color rgb="FF1D2B36"/>
      <sz val="10"/>
    </font>
    <font>
      <name val="Calibri"/>
      <color rgb="FF1D2B36"/>
      <sz val="10"/>
    </font>
    <font>
      <name val="Calibri"/>
      <b val="1"/>
      <color rgb="FF1D2B36"/>
      <sz val="12"/>
    </font>
    <font>
      <name val="Calibri"/>
      <b val="1"/>
      <color rgb="FFFFFFFF"/>
      <sz val="11"/>
    </font>
    <font>
      <name val="Calibri"/>
      <b val="1"/>
      <color rgb="FFFFFFFF"/>
      <sz val="10"/>
    </font>
  </fonts>
  <fills count="8">
    <fill>
      <patternFill/>
    </fill>
    <fill>
      <patternFill patternType="gray125"/>
    </fill>
    <fill>
      <patternFill patternType="solid">
        <fgColor rgb="FF345B63"/>
      </patternFill>
    </fill>
    <fill>
      <patternFill patternType="solid">
        <fgColor rgb="FFDCE7DF"/>
      </patternFill>
    </fill>
    <fill>
      <patternFill patternType="solid">
        <fgColor rgb="FFEAF1F5"/>
      </patternFill>
    </fill>
    <fill>
      <patternFill patternType="solid">
        <fgColor rgb="FF1F6B6D"/>
      </patternFill>
    </fill>
    <fill>
      <patternFill patternType="solid">
        <fgColor rgb="FFFFF2CC"/>
      </patternFill>
    </fill>
    <fill>
      <patternFill patternType="solid">
        <fgColor rgb="FFF7F4ED"/>
      </patternFill>
    </fill>
  </fills>
  <borders count="6">
    <border>
      <left/>
      <right/>
      <top/>
      <bottom/>
      <diagonal/>
    </border>
    <border>
      <left style="thin">
        <color rgb="FF345B63"/>
      </left>
      <right style="thin">
        <color rgb="FF345B63"/>
      </right>
      <top style="thin">
        <color rgb="FF345B63"/>
      </top>
      <bottom style="thin">
        <color rgb="FF345B63"/>
      </bottom>
    </border>
    <border>
      <left/>
      <right/>
      <top style="thin">
        <color rgb="FF345B63"/>
      </top>
      <bottom/>
      <diagonal/>
    </border>
    <border>
      <left/>
      <right style="thin">
        <color rgb="FF345B63"/>
      </right>
      <top style="thin">
        <color rgb="FF345B63"/>
      </top>
      <bottom/>
      <diagonal/>
    </border>
    <border>
      <left/>
      <right/>
      <top style="thin">
        <color rgb="FF345B63"/>
      </top>
      <bottom style="thin">
        <color rgb="FF345B63"/>
      </bottom>
      <diagonal/>
    </border>
    <border>
      <left/>
      <right style="thin">
        <color rgb="FF345B63"/>
      </right>
      <top style="thin">
        <color rgb="FF345B63"/>
      </top>
      <bottom style="thin">
        <color rgb="FF345B63"/>
      </bottom>
      <diagonal/>
    </border>
  </borders>
  <cellStyleXfs count="1">
    <xf numFmtId="0" fontId="0" fillId="0" borderId="0"/>
  </cellStyleXfs>
  <cellXfs count="21">
    <xf numFmtId="0" fontId="0" fillId="0" borderId="0" pivotButton="0" quotePrefix="0" xfId="0"/>
    <xf numFmtId="0" fontId="1" fillId="2" borderId="1"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3" borderId="1" applyAlignment="1" pivotButton="0" quotePrefix="0" xfId="0">
      <alignment horizontal="left" vertical="center" wrapText="1"/>
    </xf>
    <xf numFmtId="164" fontId="5" fillId="4" borderId="1" applyAlignment="1" pivotButton="0" quotePrefix="0" xfId="0">
      <alignment horizontal="center" vertical="center" wrapText="1"/>
    </xf>
    <xf numFmtId="1" fontId="6" fillId="4" borderId="1" applyAlignment="1" pivotButton="0" quotePrefix="0" xfId="0">
      <alignment horizontal="center" vertical="center" wrapText="1"/>
    </xf>
    <xf numFmtId="0" fontId="7" fillId="5" borderId="1" applyAlignment="1" pivotButton="0" quotePrefix="0" xfId="0">
      <alignment horizontal="left" vertical="center" wrapText="1"/>
    </xf>
    <xf numFmtId="0" fontId="8" fillId="2" borderId="1" applyAlignment="1" pivotButton="0" quotePrefix="0" xfId="0">
      <alignment horizontal="center" vertical="center" wrapText="1"/>
    </xf>
    <xf numFmtId="0" fontId="5" fillId="4" borderId="1" applyAlignment="1" pivotButton="0" quotePrefix="0" xfId="0">
      <alignment horizontal="left" vertical="center" wrapText="1"/>
    </xf>
    <xf numFmtId="164" fontId="5" fillId="4" borderId="1" applyAlignment="1" pivotButton="0" quotePrefix="0" xfId="0">
      <alignment horizontal="left" vertical="center" wrapText="1"/>
    </xf>
    <xf numFmtId="0" fontId="2" fillId="0" borderId="0" applyAlignment="1" pivotButton="0" quotePrefix="0" xfId="0">
      <alignment horizontal="left" vertical="top" wrapText="1"/>
    </xf>
    <xf numFmtId="0" fontId="5" fillId="6" borderId="1" applyAlignment="1" applyProtection="1" pivotButton="0" quotePrefix="0" xfId="0">
      <alignment horizontal="left" vertical="center" wrapText="1"/>
      <protection locked="0" hidden="0"/>
    </xf>
    <xf numFmtId="164" fontId="5" fillId="6" borderId="1" applyAlignment="1" applyProtection="1" pivotButton="0" quotePrefix="0" xfId="0">
      <alignment horizontal="left" vertical="center" wrapText="1"/>
      <protection locked="0" hidden="0"/>
    </xf>
    <xf numFmtId="2" fontId="5" fillId="6" borderId="1" applyAlignment="1" applyProtection="1" pivotButton="0" quotePrefix="0" xfId="0">
      <alignment horizontal="left" vertical="center" wrapText="1"/>
      <protection locked="0" hidden="0"/>
    </xf>
    <xf numFmtId="2" fontId="5" fillId="4" borderId="1" applyAlignment="1" pivotButton="0" quotePrefix="0" xfId="0">
      <alignment horizontal="left" vertical="center" wrapText="1"/>
    </xf>
    <xf numFmtId="0" fontId="0" fillId="5" borderId="1" pivotButton="0" quotePrefix="0" xfId="0"/>
    <xf numFmtId="0" fontId="5" fillId="7" borderId="1" applyAlignment="1" pivotButton="0" quotePrefix="0" xfId="0">
      <alignment horizontal="left" vertical="top" wrapText="1"/>
    </xf>
    <xf numFmtId="0" fontId="0" fillId="7" borderId="1" pivotButton="0" quotePrefix="0" xfId="0"/>
    <xf numFmtId="0" fontId="0" fillId="0" borderId="4" pivotButton="0" quotePrefix="0" xfId="0"/>
    <xf numFmtId="0" fontId="0" fillId="0" borderId="5" pivotButton="0" quotePrefix="0" xfId="0"/>
  </cellXfs>
  <cellStyles count="1">
    <cellStyle name="Normal" xfId="0" builtinId="0" hidden="0"/>
  </cellStyles>
  <dxfs count="4">
    <dxf>
      <fill>
        <patternFill patternType="solid">
          <fgColor rgb="FFF4CCCC"/>
        </patternFill>
      </fill>
    </dxf>
    <dxf>
      <fill>
        <patternFill patternType="solid">
          <fgColor rgb="FFFFE5B4"/>
        </patternFill>
      </fill>
    </dxf>
    <dxf>
      <fill>
        <patternFill patternType="solid">
          <fgColor rgb="FFE2F0D9"/>
        </patternFill>
      </fill>
    </dxf>
    <dxf>
      <fill>
        <patternFill patternType="solid">
          <fgColor rgb="FFD9EA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BatchScheduleTable" displayName="BatchScheduleTable" ref="A6:P106" headerRowCount="1">
  <autoFilter ref="A6:P106"/>
  <tableColumns count="16">
    <tableColumn id="1" name="Planned Batch ID"/>
    <tableColumn id="2" name="Due Date"/>
    <tableColumn id="3" name="Vessel or Line"/>
    <tableColumn id="4" name="Changeover Family"/>
    <tableColumn id="5" name="Required Capacity"/>
    <tableColumn id="6" name="Capacity Unit"/>
    <tableColumn id="7" name="Future Calendar Order"/>
    <tableColumn id="8" name="Vessel or Line Sequence"/>
    <tableColumn id="9" name="Future Sequence Fit"/>
    <tableColumn id="10" name="Available Capacity"/>
    <tableColumn id="11" name="Available Capacity Unit"/>
    <tableColumn id="12" name="Capacity Check"/>
    <tableColumn id="13" name="Previous Planned Batch ID"/>
    <tableColumn id="14" name="Previous Changeover Family"/>
    <tableColumn id="15" name="Changeover Check"/>
    <tableColumn id="16" name="Scheduling Result"/>
  </tableColumns>
  <tableStyleInfo name="TableStyleMedium2" showFirstColumn="0" showLastColumn="0" showRowStripes="0" showColumnStripes="0"/>
</table>
</file>

<file path=xl/tables/table2.xml><?xml version="1.0" encoding="utf-8"?>
<table xmlns="http://schemas.openxmlformats.org/spreadsheetml/2006/main" id="2" name="ResourceCapacityTable" displayName="ResourceCapacityTable" ref="Q6:S106" headerRowCount="1">
  <autoFilter ref="Q6:S106"/>
  <tableColumns count="3">
    <tableColumn id="17" name="Vessel or Line"/>
    <tableColumn id="18" name="Available Capacity"/>
    <tableColumn id="19" name="Capacity Unit"/>
  </tableColumns>
  <tableStyleInfo name="TableStyleMedium2" showFirstColumn="0" showLastColumn="0" showRowStripes="0" showColumnStripes="0"/>
</table>
</file>

<file path=xl/tables/table3.xml><?xml version="1.0" encoding="utf-8"?>
<table xmlns="http://schemas.openxmlformats.org/spreadsheetml/2006/main" id="3" name="FutureCalendarTable" displayName="FutureCalendarTable" ref="A6:J106" headerRowCount="1">
  <autoFilter ref="A6:J106"/>
  <tableColumns count="10">
    <tableColumn id="1" name="Calendar Order"/>
    <tableColumn id="2" name="Planned Batch ID"/>
    <tableColumn id="3" name="Due Date"/>
    <tableColumn id="4" name="Vessel or Line"/>
    <tableColumn id="5" name="Changeover Family"/>
    <tableColumn id="6" name="Required Capacity"/>
    <tableColumn id="7" name="Capacity Unit"/>
    <tableColumn id="8" name="Capacity Check"/>
    <tableColumn id="9" name="Changeover Check"/>
    <tableColumn id="10" name="Scheduling Result"/>
  </tableColumns>
  <tableStyleInfo name="TableStyleMedium2" showFirstColumn="0" showLastColumn="0" showRowStripes="0" showColumnStripes="0"/>
</table>
</file>

<file path=xl/tables/table4.xml><?xml version="1.0" encoding="utf-8"?>
<table xmlns="http://schemas.openxmlformats.org/spreadsheetml/2006/main" id="4" name="UnscheduledBatchTable" displayName="UnscheduledBatchTable" ref="A116:J216" headerRowCount="1">
  <autoFilter ref="A116:J216"/>
  <tableColumns count="10">
    <tableColumn id="1" name="List Order"/>
    <tableColumn id="2" name="Planned Batch ID"/>
    <tableColumn id="3" name="Due Date"/>
    <tableColumn id="4" name="Vessel or Line"/>
    <tableColumn id="5" name="Changeover Family"/>
    <tableColumn id="6" name="Required Capacity"/>
    <tableColumn id="7" name="Capacity Unit"/>
    <tableColumn id="8" name="Future Sequence Fit"/>
    <tableColumn id="9" name="Capacity Check"/>
    <tableColumn id="10" name="Scheduling Result"/>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table" Target="/xl/tables/table2.xml" Id="rId2"/></Relationships>
</file>

<file path=xl/worksheets/_rels/sheet3.xml.rels><Relationships xmlns="http://schemas.openxmlformats.org/package/2006/relationships"><Relationship Type="http://schemas.openxmlformats.org/officeDocument/2006/relationships/table" Target="/xl/tables/table3.xml" Id="rId1"/><Relationship Type="http://schemas.openxmlformats.org/officeDocument/2006/relationships/table" Target="/xl/tables/table4.xml" Id="rId2"/></Relationships>
</file>

<file path=xl/worksheets/sheet1.xml><?xml version="1.0" encoding="utf-8"?>
<worksheet xmlns="http://schemas.openxmlformats.org/spreadsheetml/2006/main">
  <sheetPr>
    <outlinePr summaryBelow="1" summaryRight="1"/>
    <pageSetUpPr fitToPage="1"/>
  </sheetPr>
  <dimension ref="A1:P101"/>
  <sheetViews>
    <sheetView showGridLines="0" zoomScale="90" workbookViewId="0">
      <pane ySplit="15" topLeftCell="A16" activePane="bottomLeft" state="frozen"/>
      <selection pane="bottomLeft" activeCell="A1" sqref="A1"/>
    </sheetView>
  </sheetViews>
  <sheetFormatPr baseColWidth="8" defaultRowHeight="15"/>
  <cols>
    <col width="17" customWidth="1" min="1" max="1"/>
    <col width="15" customWidth="1" min="2" max="2"/>
    <col width="15" customWidth="1" min="3" max="3"/>
    <col width="18" customWidth="1" min="4" max="4"/>
    <col width="18" customWidth="1" min="5" max="5"/>
    <col width="18" customWidth="1" min="6" max="6"/>
    <col width="19" customWidth="1" min="7" max="7"/>
    <col width="26" customWidth="1" min="8" max="8"/>
    <col width="3" customWidth="1" min="9" max="9"/>
    <col width="13" customWidth="1" min="10" max="10"/>
    <col width="15" customWidth="1" min="11" max="11"/>
    <col width="14" customWidth="1" min="12" max="12"/>
    <col width="18" customWidth="1" min="13" max="13"/>
    <col width="24" customWidth="1" min="14" max="14"/>
    <col width="30" customWidth="1" min="15" max="15"/>
    <col width="4" customWidth="1" min="16" max="16"/>
  </cols>
  <sheetData>
    <row r="1" ht="26" customHeight="1">
      <c r="A1" s="1" t="inlineStr">
        <is>
          <t>Batch Production Schedule</t>
        </is>
      </c>
      <c r="B1" s="19" t="n"/>
      <c r="C1" s="19" t="n"/>
      <c r="D1" s="19" t="n"/>
      <c r="E1" s="19" t="n"/>
      <c r="F1" s="19" t="n"/>
      <c r="G1" s="19" t="n"/>
      <c r="H1" s="19" t="n"/>
      <c r="I1" s="19" t="n"/>
      <c r="J1" s="19" t="n"/>
      <c r="K1" s="19" t="n"/>
      <c r="L1" s="19" t="n"/>
      <c r="M1" s="19" t="n"/>
      <c r="N1" s="19" t="n"/>
      <c r="O1" s="19" t="n"/>
      <c r="P1" s="20" t="n"/>
    </row>
    <row r="2" ht="19" customHeight="1">
      <c r="A2" s="2" t="inlineStr">
        <is>
          <t>Plan production batches using planned batch IDs, due dates, vessel or line capacity, and changeover families.</t>
        </is>
      </c>
    </row>
    <row r="3" ht="19" customHeight="1">
      <c r="A3" s="3" t="inlineStr">
        <is>
          <t>Illustrative sample data is provided for planning examples only.</t>
        </is>
      </c>
    </row>
    <row r="4">
      <c r="A4" s="4" t="inlineStr">
        <is>
          <t>Planning Date</t>
        </is>
      </c>
      <c r="B4" s="5">
        <f>TODAY()</f>
        <v/>
      </c>
    </row>
    <row r="5"/>
    <row r="6"/>
    <row r="7">
      <c r="A7" s="4" t="inlineStr">
        <is>
          <t>Planned Batch Rows</t>
        </is>
      </c>
      <c r="B7" s="6">
        <f>IFERROR(SUMPRODUCT(--('Batch Schedule'!$A$7:$A$106&lt;&gt;"")),0)</f>
        <v/>
      </c>
      <c r="C7" s="4" t="inlineStr">
        <is>
          <t>Fits Future Sequence</t>
        </is>
      </c>
      <c r="D7" s="6">
        <f>IFERROR(SUMPRODUCT(--('Batch Schedule'!$I$7:$I$106="Fits future sequence")),0)</f>
        <v/>
      </c>
      <c r="E7" s="4" t="inlineStr">
        <is>
          <t>Scheduled Batches</t>
        </is>
      </c>
      <c r="F7" s="6">
        <f>IFERROR(SUMPRODUCT(--('Batch Schedule'!$P$7:$P$106="Scheduled")),0)</f>
        <v/>
      </c>
      <c r="G7" s="4" t="inlineStr">
        <is>
          <t>Unscheduled Batches</t>
        </is>
      </c>
      <c r="H7" s="6">
        <f>IFERROR(SUMPRODUCT(--('Batch Schedule'!$P$7:$P$106="Unscheduled")),0)</f>
        <v/>
      </c>
    </row>
    <row r="8"/>
    <row r="9"/>
    <row r="10">
      <c r="A10" s="4" t="inlineStr">
        <is>
          <t>Capacity Fits</t>
        </is>
      </c>
      <c r="B10" s="6">
        <f>IFERROR(SUMPRODUCT(--('Batch Schedule'!$L$7:$L$106="Capacity fits")),0)</f>
        <v/>
      </c>
      <c r="C10" s="4" t="inlineStr">
        <is>
          <t>Capacity Items Needing Attention</t>
        </is>
      </c>
      <c r="D10" s="6">
        <f>IFERROR(SUMPRODUCT(--('Batch Schedule'!$L$7:$L$106="Vessel or line needed"),--('Batch Schedule'!$L$7:$L$106&lt;&gt;""))+SUMPRODUCT(--('Batch Schedule'!$L$7:$L$106="Required capacity needed"),--('Batch Schedule'!$L$7:$L$106&lt;&gt;""))+SUMPRODUCT(--('Batch Schedule'!$L$7:$L$106="Required capacity unit needed"),--('Batch Schedule'!$L$7:$L$106&lt;&gt;""))+SUMPRODUCT(--('Batch Schedule'!$L$7:$L$106="Vessel or line capacity not found"),--('Batch Schedule'!$L$7:$L$106&lt;&gt;""))+SUMPRODUCT(--('Batch Schedule'!$L$7:$L$106="Capacity units do not match"),--('Batch Schedule'!$L$7:$L$106&lt;&gt;""))+SUMPRODUCT(--('Batch Schedule'!$L$7:$L$106="Capacity exceeds vessel or line capacity"),--('Batch Schedule'!$L$7:$L$106&lt;&gt;"")),0)</f>
        <v/>
      </c>
      <c r="E10" s="4" t="inlineStr">
        <is>
          <t>Changeover Reviews Needed</t>
        </is>
      </c>
      <c r="F10" s="6">
        <f>IFERROR(SUMPRODUCT(--('Batch Schedule'!$O$7:$O$106="Changeover review needed")),0)</f>
        <v/>
      </c>
      <c r="G10" s="4" t="inlineStr">
        <is>
          <t>Future Calendar Rows</t>
        </is>
      </c>
      <c r="H10" s="6">
        <f>IFERROR(SUMPRODUCT(--('Future Calendar &amp; Exceptions'!$B$7:$B$106&lt;&gt;"")),0)</f>
        <v/>
      </c>
    </row>
    <row r="11"/>
    <row r="12"/>
    <row r="13"/>
    <row r="14" ht="22" customHeight="1">
      <c r="A14" s="7" t="inlineStr">
        <is>
          <t>Next Scheduled Batches</t>
        </is>
      </c>
      <c r="J14" s="7" t="inlineStr">
        <is>
          <t>Current Unscheduled Batch Preview</t>
        </is>
      </c>
    </row>
    <row r="15"/>
    <row r="16" ht="34" customHeight="1">
      <c r="A16" s="8" t="inlineStr">
        <is>
          <t>Calendar Order</t>
        </is>
      </c>
      <c r="B16" s="8" t="inlineStr">
        <is>
          <t>Batch ID</t>
        </is>
      </c>
      <c r="C16" s="8" t="inlineStr">
        <is>
          <t>Due Date</t>
        </is>
      </c>
      <c r="D16" s="8" t="inlineStr">
        <is>
          <t>Vessel or Line</t>
        </is>
      </c>
      <c r="E16" s="8" t="inlineStr">
        <is>
          <t>Changeover Family</t>
        </is>
      </c>
      <c r="F16" s="8" t="inlineStr">
        <is>
          <t>Required Capacity</t>
        </is>
      </c>
      <c r="G16" s="8" t="inlineStr">
        <is>
          <t>Capacity Check</t>
        </is>
      </c>
      <c r="H16" s="8" t="inlineStr">
        <is>
          <t>Changeover Check</t>
        </is>
      </c>
      <c r="J16" s="8" t="inlineStr">
        <is>
          <t>List Order</t>
        </is>
      </c>
      <c r="K16" s="8" t="inlineStr">
        <is>
          <t>Batch ID</t>
        </is>
      </c>
      <c r="L16" s="8" t="inlineStr">
        <is>
          <t>Due Date</t>
        </is>
      </c>
      <c r="M16" s="8" t="inlineStr">
        <is>
          <t>Vessel or Line</t>
        </is>
      </c>
      <c r="N16" s="8" t="inlineStr">
        <is>
          <t>Future Sequence Fit</t>
        </is>
      </c>
      <c r="O16" s="8" t="inlineStr">
        <is>
          <t>Capacity Check</t>
        </is>
      </c>
    </row>
    <row r="17">
      <c r="A17" s="9">
        <f>IFERROR('Future Calendar &amp; Exceptions'!A7,"")</f>
        <v/>
      </c>
      <c r="B17" s="9">
        <f>IFERROR('Future Calendar &amp; Exceptions'!B7,"")</f>
        <v/>
      </c>
      <c r="C17" s="10">
        <f>IFERROR('Future Calendar &amp; Exceptions'!C7,"")</f>
        <v/>
      </c>
      <c r="D17" s="9">
        <f>IFERROR('Future Calendar &amp; Exceptions'!D7,"")</f>
        <v/>
      </c>
      <c r="E17" s="9">
        <f>IFERROR('Future Calendar &amp; Exceptions'!E7,"")</f>
        <v/>
      </c>
      <c r="F17" s="9">
        <f>IFERROR('Future Calendar &amp; Exceptions'!F7,"")</f>
        <v/>
      </c>
      <c r="G17" s="9">
        <f>IFERROR('Future Calendar &amp; Exceptions'!H7,"")</f>
        <v/>
      </c>
      <c r="H17" s="9">
        <f>IFERROR('Future Calendar &amp; Exceptions'!I7,"")</f>
        <v/>
      </c>
      <c r="J17" s="9">
        <f>IFERROR('Future Calendar &amp; Exceptions'!A117,"")</f>
        <v/>
      </c>
      <c r="K17" s="9">
        <f>IFERROR('Future Calendar &amp; Exceptions'!B117,"")</f>
        <v/>
      </c>
      <c r="L17" s="10">
        <f>IFERROR('Future Calendar &amp; Exceptions'!C117,"")</f>
        <v/>
      </c>
      <c r="M17" s="9">
        <f>IFERROR('Future Calendar &amp; Exceptions'!D117,"")</f>
        <v/>
      </c>
      <c r="N17" s="9">
        <f>IFERROR('Future Calendar &amp; Exceptions'!H117,"")</f>
        <v/>
      </c>
      <c r="O17" s="9">
        <f>IFERROR('Future Calendar &amp; Exceptions'!I117,"")</f>
        <v/>
      </c>
    </row>
    <row r="18">
      <c r="A18" s="9">
        <f>IFERROR('Future Calendar &amp; Exceptions'!A8,"")</f>
        <v/>
      </c>
      <c r="B18" s="9">
        <f>IFERROR('Future Calendar &amp; Exceptions'!B8,"")</f>
        <v/>
      </c>
      <c r="C18" s="10">
        <f>IFERROR('Future Calendar &amp; Exceptions'!C8,"")</f>
        <v/>
      </c>
      <c r="D18" s="9">
        <f>IFERROR('Future Calendar &amp; Exceptions'!D8,"")</f>
        <v/>
      </c>
      <c r="E18" s="9">
        <f>IFERROR('Future Calendar &amp; Exceptions'!E8,"")</f>
        <v/>
      </c>
      <c r="F18" s="9">
        <f>IFERROR('Future Calendar &amp; Exceptions'!F8,"")</f>
        <v/>
      </c>
      <c r="G18" s="9">
        <f>IFERROR('Future Calendar &amp; Exceptions'!H8,"")</f>
        <v/>
      </c>
      <c r="H18" s="9">
        <f>IFERROR('Future Calendar &amp; Exceptions'!I8,"")</f>
        <v/>
      </c>
      <c r="J18" s="9">
        <f>IFERROR('Future Calendar &amp; Exceptions'!A118,"")</f>
        <v/>
      </c>
      <c r="K18" s="9">
        <f>IFERROR('Future Calendar &amp; Exceptions'!B118,"")</f>
        <v/>
      </c>
      <c r="L18" s="10">
        <f>IFERROR('Future Calendar &amp; Exceptions'!C118,"")</f>
        <v/>
      </c>
      <c r="M18" s="9">
        <f>IFERROR('Future Calendar &amp; Exceptions'!D118,"")</f>
        <v/>
      </c>
      <c r="N18" s="9">
        <f>IFERROR('Future Calendar &amp; Exceptions'!H118,"")</f>
        <v/>
      </c>
      <c r="O18" s="9">
        <f>IFERROR('Future Calendar &amp; Exceptions'!I118,"")</f>
        <v/>
      </c>
    </row>
    <row r="19">
      <c r="A19" s="9">
        <f>IFERROR('Future Calendar &amp; Exceptions'!A9,"")</f>
        <v/>
      </c>
      <c r="B19" s="9">
        <f>IFERROR('Future Calendar &amp; Exceptions'!B9,"")</f>
        <v/>
      </c>
      <c r="C19" s="10">
        <f>IFERROR('Future Calendar &amp; Exceptions'!C9,"")</f>
        <v/>
      </c>
      <c r="D19" s="9">
        <f>IFERROR('Future Calendar &amp; Exceptions'!D9,"")</f>
        <v/>
      </c>
      <c r="E19" s="9">
        <f>IFERROR('Future Calendar &amp; Exceptions'!E9,"")</f>
        <v/>
      </c>
      <c r="F19" s="9">
        <f>IFERROR('Future Calendar &amp; Exceptions'!F9,"")</f>
        <v/>
      </c>
      <c r="G19" s="9">
        <f>IFERROR('Future Calendar &amp; Exceptions'!H9,"")</f>
        <v/>
      </c>
      <c r="H19" s="9">
        <f>IFERROR('Future Calendar &amp; Exceptions'!I9,"")</f>
        <v/>
      </c>
      <c r="J19" s="9">
        <f>IFERROR('Future Calendar &amp; Exceptions'!A119,"")</f>
        <v/>
      </c>
      <c r="K19" s="9">
        <f>IFERROR('Future Calendar &amp; Exceptions'!B119,"")</f>
        <v/>
      </c>
      <c r="L19" s="10">
        <f>IFERROR('Future Calendar &amp; Exceptions'!C119,"")</f>
        <v/>
      </c>
      <c r="M19" s="9">
        <f>IFERROR('Future Calendar &amp; Exceptions'!D119,"")</f>
        <v/>
      </c>
      <c r="N19" s="9">
        <f>IFERROR('Future Calendar &amp; Exceptions'!H119,"")</f>
        <v/>
      </c>
      <c r="O19" s="9">
        <f>IFERROR('Future Calendar &amp; Exceptions'!I119,"")</f>
        <v/>
      </c>
    </row>
    <row r="20">
      <c r="A20" s="9">
        <f>IFERROR('Future Calendar &amp; Exceptions'!A10,"")</f>
        <v/>
      </c>
      <c r="B20" s="9">
        <f>IFERROR('Future Calendar &amp; Exceptions'!B10,"")</f>
        <v/>
      </c>
      <c r="C20" s="10">
        <f>IFERROR('Future Calendar &amp; Exceptions'!C10,"")</f>
        <v/>
      </c>
      <c r="D20" s="9">
        <f>IFERROR('Future Calendar &amp; Exceptions'!D10,"")</f>
        <v/>
      </c>
      <c r="E20" s="9">
        <f>IFERROR('Future Calendar &amp; Exceptions'!E10,"")</f>
        <v/>
      </c>
      <c r="F20" s="9">
        <f>IFERROR('Future Calendar &amp; Exceptions'!F10,"")</f>
        <v/>
      </c>
      <c r="G20" s="9">
        <f>IFERROR('Future Calendar &amp; Exceptions'!H10,"")</f>
        <v/>
      </c>
      <c r="H20" s="9">
        <f>IFERROR('Future Calendar &amp; Exceptions'!I10,"")</f>
        <v/>
      </c>
      <c r="J20" s="9">
        <f>IFERROR('Future Calendar &amp; Exceptions'!A120,"")</f>
        <v/>
      </c>
      <c r="K20" s="9">
        <f>IFERROR('Future Calendar &amp; Exceptions'!B120,"")</f>
        <v/>
      </c>
      <c r="L20" s="10">
        <f>IFERROR('Future Calendar &amp; Exceptions'!C120,"")</f>
        <v/>
      </c>
      <c r="M20" s="9">
        <f>IFERROR('Future Calendar &amp; Exceptions'!D120,"")</f>
        <v/>
      </c>
      <c r="N20" s="9">
        <f>IFERROR('Future Calendar &amp; Exceptions'!H120,"")</f>
        <v/>
      </c>
      <c r="O20" s="9">
        <f>IFERROR('Future Calendar &amp; Exceptions'!I120,"")</f>
        <v/>
      </c>
    </row>
    <row r="21">
      <c r="A21" s="9">
        <f>IFERROR('Future Calendar &amp; Exceptions'!A11,"")</f>
        <v/>
      </c>
      <c r="B21" s="9">
        <f>IFERROR('Future Calendar &amp; Exceptions'!B11,"")</f>
        <v/>
      </c>
      <c r="C21" s="10">
        <f>IFERROR('Future Calendar &amp; Exceptions'!C11,"")</f>
        <v/>
      </c>
      <c r="D21" s="9">
        <f>IFERROR('Future Calendar &amp; Exceptions'!D11,"")</f>
        <v/>
      </c>
      <c r="E21" s="9">
        <f>IFERROR('Future Calendar &amp; Exceptions'!E11,"")</f>
        <v/>
      </c>
      <c r="F21" s="9">
        <f>IFERROR('Future Calendar &amp; Exceptions'!F11,"")</f>
        <v/>
      </c>
      <c r="G21" s="9">
        <f>IFERROR('Future Calendar &amp; Exceptions'!H11,"")</f>
        <v/>
      </c>
      <c r="H21" s="9">
        <f>IFERROR('Future Calendar &amp; Exceptions'!I11,"")</f>
        <v/>
      </c>
      <c r="J21" s="9">
        <f>IFERROR('Future Calendar &amp; Exceptions'!A121,"")</f>
        <v/>
      </c>
      <c r="K21" s="9">
        <f>IFERROR('Future Calendar &amp; Exceptions'!B121,"")</f>
        <v/>
      </c>
      <c r="L21" s="10">
        <f>IFERROR('Future Calendar &amp; Exceptions'!C121,"")</f>
        <v/>
      </c>
      <c r="M21" s="9">
        <f>IFERROR('Future Calendar &amp; Exceptions'!D121,"")</f>
        <v/>
      </c>
      <c r="N21" s="9">
        <f>IFERROR('Future Calendar &amp; Exceptions'!H121,"")</f>
        <v/>
      </c>
      <c r="O21" s="9">
        <f>IFERROR('Future Calendar &amp; Exceptions'!I121,"")</f>
        <v/>
      </c>
    </row>
    <row r="22">
      <c r="A22" s="9">
        <f>IFERROR('Future Calendar &amp; Exceptions'!A12,"")</f>
        <v/>
      </c>
      <c r="B22" s="9">
        <f>IFERROR('Future Calendar &amp; Exceptions'!B12,"")</f>
        <v/>
      </c>
      <c r="C22" s="10">
        <f>IFERROR('Future Calendar &amp; Exceptions'!C12,"")</f>
        <v/>
      </c>
      <c r="D22" s="9">
        <f>IFERROR('Future Calendar &amp; Exceptions'!D12,"")</f>
        <v/>
      </c>
      <c r="E22" s="9">
        <f>IFERROR('Future Calendar &amp; Exceptions'!E12,"")</f>
        <v/>
      </c>
      <c r="F22" s="9">
        <f>IFERROR('Future Calendar &amp; Exceptions'!F12,"")</f>
        <v/>
      </c>
      <c r="G22" s="9">
        <f>IFERROR('Future Calendar &amp; Exceptions'!H12,"")</f>
        <v/>
      </c>
      <c r="H22" s="9">
        <f>IFERROR('Future Calendar &amp; Exceptions'!I12,"")</f>
        <v/>
      </c>
      <c r="J22" s="9">
        <f>IFERROR('Future Calendar &amp; Exceptions'!A122,"")</f>
        <v/>
      </c>
      <c r="K22" s="9">
        <f>IFERROR('Future Calendar &amp; Exceptions'!B122,"")</f>
        <v/>
      </c>
      <c r="L22" s="10">
        <f>IFERROR('Future Calendar &amp; Exceptions'!C122,"")</f>
        <v/>
      </c>
      <c r="M22" s="9">
        <f>IFERROR('Future Calendar &amp; Exceptions'!D122,"")</f>
        <v/>
      </c>
      <c r="N22" s="9">
        <f>IFERROR('Future Calendar &amp; Exceptions'!H122,"")</f>
        <v/>
      </c>
      <c r="O22" s="9">
        <f>IFERROR('Future Calendar &amp; Exceptions'!I122,"")</f>
        <v/>
      </c>
    </row>
    <row r="23">
      <c r="A23" s="9">
        <f>IFERROR('Future Calendar &amp; Exceptions'!A13,"")</f>
        <v/>
      </c>
      <c r="B23" s="9">
        <f>IFERROR('Future Calendar &amp; Exceptions'!B13,"")</f>
        <v/>
      </c>
      <c r="C23" s="10">
        <f>IFERROR('Future Calendar &amp; Exceptions'!C13,"")</f>
        <v/>
      </c>
      <c r="D23" s="9">
        <f>IFERROR('Future Calendar &amp; Exceptions'!D13,"")</f>
        <v/>
      </c>
      <c r="E23" s="9">
        <f>IFERROR('Future Calendar &amp; Exceptions'!E13,"")</f>
        <v/>
      </c>
      <c r="F23" s="9">
        <f>IFERROR('Future Calendar &amp; Exceptions'!F13,"")</f>
        <v/>
      </c>
      <c r="G23" s="9">
        <f>IFERROR('Future Calendar &amp; Exceptions'!H13,"")</f>
        <v/>
      </c>
      <c r="H23" s="9">
        <f>IFERROR('Future Calendar &amp; Exceptions'!I13,"")</f>
        <v/>
      </c>
      <c r="J23" s="9">
        <f>IFERROR('Future Calendar &amp; Exceptions'!A123,"")</f>
        <v/>
      </c>
      <c r="K23" s="9">
        <f>IFERROR('Future Calendar &amp; Exceptions'!B123,"")</f>
        <v/>
      </c>
      <c r="L23" s="10">
        <f>IFERROR('Future Calendar &amp; Exceptions'!C123,"")</f>
        <v/>
      </c>
      <c r="M23" s="9">
        <f>IFERROR('Future Calendar &amp; Exceptions'!D123,"")</f>
        <v/>
      </c>
      <c r="N23" s="9">
        <f>IFERROR('Future Calendar &amp; Exceptions'!H123,"")</f>
        <v/>
      </c>
      <c r="O23" s="9">
        <f>IFERROR('Future Calendar &amp; Exceptions'!I123,"")</f>
        <v/>
      </c>
    </row>
    <row r="24">
      <c r="A24" s="9">
        <f>IFERROR('Future Calendar &amp; Exceptions'!A14,"")</f>
        <v/>
      </c>
      <c r="B24" s="9">
        <f>IFERROR('Future Calendar &amp; Exceptions'!B14,"")</f>
        <v/>
      </c>
      <c r="C24" s="10">
        <f>IFERROR('Future Calendar &amp; Exceptions'!C14,"")</f>
        <v/>
      </c>
      <c r="D24" s="9">
        <f>IFERROR('Future Calendar &amp; Exceptions'!D14,"")</f>
        <v/>
      </c>
      <c r="E24" s="9">
        <f>IFERROR('Future Calendar &amp; Exceptions'!E14,"")</f>
        <v/>
      </c>
      <c r="F24" s="9">
        <f>IFERROR('Future Calendar &amp; Exceptions'!F14,"")</f>
        <v/>
      </c>
      <c r="G24" s="9">
        <f>IFERROR('Future Calendar &amp; Exceptions'!H14,"")</f>
        <v/>
      </c>
      <c r="H24" s="9">
        <f>IFERROR('Future Calendar &amp; Exceptions'!I14,"")</f>
        <v/>
      </c>
      <c r="J24" s="9">
        <f>IFERROR('Future Calendar &amp; Exceptions'!A124,"")</f>
        <v/>
      </c>
      <c r="K24" s="9">
        <f>IFERROR('Future Calendar &amp; Exceptions'!B124,"")</f>
        <v/>
      </c>
      <c r="L24" s="10">
        <f>IFERROR('Future Calendar &amp; Exceptions'!C124,"")</f>
        <v/>
      </c>
      <c r="M24" s="9">
        <f>IFERROR('Future Calendar &amp; Exceptions'!D124,"")</f>
        <v/>
      </c>
      <c r="N24" s="9">
        <f>IFERROR('Future Calendar &amp; Exceptions'!H124,"")</f>
        <v/>
      </c>
      <c r="O24" s="9">
        <f>IFERROR('Future Calendar &amp; Exceptions'!I124,"")</f>
        <v/>
      </c>
    </row>
    <row r="25">
      <c r="A25">
        <f>""</f>
        <v/>
      </c>
      <c r="B25">
        <f>""</f>
        <v/>
      </c>
      <c r="C25">
        <f>""</f>
        <v/>
      </c>
      <c r="D25">
        <f>""</f>
        <v/>
      </c>
      <c r="E25">
        <f>""</f>
        <v/>
      </c>
      <c r="F25">
        <f>""</f>
        <v/>
      </c>
      <c r="G25">
        <f>""</f>
        <v/>
      </c>
      <c r="H25">
        <f>""</f>
        <v/>
      </c>
      <c r="J25">
        <f>""</f>
        <v/>
      </c>
      <c r="K25">
        <f>""</f>
        <v/>
      </c>
      <c r="L25">
        <f>""</f>
        <v/>
      </c>
      <c r="M25">
        <f>""</f>
        <v/>
      </c>
      <c r="N25">
        <f>""</f>
        <v/>
      </c>
      <c r="O25">
        <f>""</f>
        <v/>
      </c>
    </row>
    <row r="26">
      <c r="A26">
        <f>""</f>
        <v/>
      </c>
      <c r="B26">
        <f>""</f>
        <v/>
      </c>
      <c r="C26">
        <f>""</f>
        <v/>
      </c>
      <c r="D26">
        <f>""</f>
        <v/>
      </c>
      <c r="E26">
        <f>""</f>
        <v/>
      </c>
      <c r="F26">
        <f>""</f>
        <v/>
      </c>
      <c r="G26">
        <f>""</f>
        <v/>
      </c>
      <c r="H26">
        <f>""</f>
        <v/>
      </c>
      <c r="J26">
        <f>""</f>
        <v/>
      </c>
      <c r="K26">
        <f>""</f>
        <v/>
      </c>
      <c r="L26">
        <f>""</f>
        <v/>
      </c>
      <c r="M26">
        <f>""</f>
        <v/>
      </c>
      <c r="N26">
        <f>""</f>
        <v/>
      </c>
      <c r="O26">
        <f>""</f>
        <v/>
      </c>
    </row>
    <row r="27">
      <c r="A27">
        <f>""</f>
        <v/>
      </c>
      <c r="B27">
        <f>""</f>
        <v/>
      </c>
      <c r="C27">
        <f>""</f>
        <v/>
      </c>
      <c r="D27">
        <f>""</f>
        <v/>
      </c>
      <c r="E27">
        <f>""</f>
        <v/>
      </c>
      <c r="F27">
        <f>""</f>
        <v/>
      </c>
      <c r="G27">
        <f>""</f>
        <v/>
      </c>
      <c r="H27">
        <f>""</f>
        <v/>
      </c>
      <c r="J27">
        <f>""</f>
        <v/>
      </c>
      <c r="K27">
        <f>""</f>
        <v/>
      </c>
      <c r="L27">
        <f>""</f>
        <v/>
      </c>
      <c r="M27">
        <f>""</f>
        <v/>
      </c>
      <c r="N27">
        <f>""</f>
        <v/>
      </c>
      <c r="O27">
        <f>""</f>
        <v/>
      </c>
    </row>
    <row r="28">
      <c r="A28">
        <f>""</f>
        <v/>
      </c>
      <c r="B28">
        <f>""</f>
        <v/>
      </c>
      <c r="C28">
        <f>""</f>
        <v/>
      </c>
      <c r="D28">
        <f>""</f>
        <v/>
      </c>
      <c r="E28">
        <f>""</f>
        <v/>
      </c>
      <c r="F28">
        <f>""</f>
        <v/>
      </c>
      <c r="G28">
        <f>""</f>
        <v/>
      </c>
      <c r="H28">
        <f>""</f>
        <v/>
      </c>
      <c r="J28">
        <f>""</f>
        <v/>
      </c>
      <c r="K28">
        <f>""</f>
        <v/>
      </c>
      <c r="L28">
        <f>""</f>
        <v/>
      </c>
      <c r="M28">
        <f>""</f>
        <v/>
      </c>
      <c r="N28">
        <f>""</f>
        <v/>
      </c>
      <c r="O28">
        <f>""</f>
        <v/>
      </c>
    </row>
    <row r="29">
      <c r="A29">
        <f>""</f>
        <v/>
      </c>
      <c r="B29">
        <f>""</f>
        <v/>
      </c>
      <c r="C29">
        <f>""</f>
        <v/>
      </c>
      <c r="D29">
        <f>""</f>
        <v/>
      </c>
      <c r="E29">
        <f>""</f>
        <v/>
      </c>
      <c r="F29">
        <f>""</f>
        <v/>
      </c>
      <c r="G29">
        <f>""</f>
        <v/>
      </c>
      <c r="H29">
        <f>""</f>
        <v/>
      </c>
      <c r="J29">
        <f>""</f>
        <v/>
      </c>
      <c r="K29">
        <f>""</f>
        <v/>
      </c>
      <c r="L29">
        <f>""</f>
        <v/>
      </c>
      <c r="M29">
        <f>""</f>
        <v/>
      </c>
      <c r="N29">
        <f>""</f>
        <v/>
      </c>
      <c r="O29">
        <f>""</f>
        <v/>
      </c>
    </row>
    <row r="30">
      <c r="A30">
        <f>""</f>
        <v/>
      </c>
      <c r="B30">
        <f>""</f>
        <v/>
      </c>
      <c r="C30">
        <f>""</f>
        <v/>
      </c>
      <c r="D30">
        <f>""</f>
        <v/>
      </c>
      <c r="E30">
        <f>""</f>
        <v/>
      </c>
      <c r="F30">
        <f>""</f>
        <v/>
      </c>
      <c r="G30">
        <f>""</f>
        <v/>
      </c>
      <c r="H30">
        <f>""</f>
        <v/>
      </c>
      <c r="J30">
        <f>""</f>
        <v/>
      </c>
      <c r="K30">
        <f>""</f>
        <v/>
      </c>
      <c r="L30">
        <f>""</f>
        <v/>
      </c>
      <c r="M30">
        <f>""</f>
        <v/>
      </c>
      <c r="N30">
        <f>""</f>
        <v/>
      </c>
      <c r="O30">
        <f>""</f>
        <v/>
      </c>
    </row>
    <row r="31">
      <c r="A31">
        <f>""</f>
        <v/>
      </c>
      <c r="B31">
        <f>""</f>
        <v/>
      </c>
      <c r="C31">
        <f>""</f>
        <v/>
      </c>
      <c r="D31">
        <f>""</f>
        <v/>
      </c>
      <c r="E31">
        <f>""</f>
        <v/>
      </c>
      <c r="F31">
        <f>""</f>
        <v/>
      </c>
      <c r="G31">
        <f>""</f>
        <v/>
      </c>
      <c r="H31">
        <f>""</f>
        <v/>
      </c>
      <c r="J31">
        <f>""</f>
        <v/>
      </c>
      <c r="K31">
        <f>""</f>
        <v/>
      </c>
      <c r="L31">
        <f>""</f>
        <v/>
      </c>
      <c r="M31">
        <f>""</f>
        <v/>
      </c>
      <c r="N31">
        <f>""</f>
        <v/>
      </c>
      <c r="O31">
        <f>""</f>
        <v/>
      </c>
    </row>
    <row r="32">
      <c r="A32">
        <f>""</f>
        <v/>
      </c>
      <c r="B32">
        <f>""</f>
        <v/>
      </c>
      <c r="C32">
        <f>""</f>
        <v/>
      </c>
      <c r="D32">
        <f>""</f>
        <v/>
      </c>
      <c r="E32">
        <f>""</f>
        <v/>
      </c>
      <c r="F32">
        <f>""</f>
        <v/>
      </c>
      <c r="G32">
        <f>""</f>
        <v/>
      </c>
      <c r="H32">
        <f>""</f>
        <v/>
      </c>
      <c r="J32">
        <f>""</f>
        <v/>
      </c>
      <c r="K32">
        <f>""</f>
        <v/>
      </c>
      <c r="L32">
        <f>""</f>
        <v/>
      </c>
      <c r="M32">
        <f>""</f>
        <v/>
      </c>
      <c r="N32">
        <f>""</f>
        <v/>
      </c>
      <c r="O32">
        <f>""</f>
        <v/>
      </c>
    </row>
    <row r="33">
      <c r="A33">
        <f>""</f>
        <v/>
      </c>
      <c r="B33">
        <f>""</f>
        <v/>
      </c>
      <c r="C33">
        <f>""</f>
        <v/>
      </c>
      <c r="D33">
        <f>""</f>
        <v/>
      </c>
      <c r="E33">
        <f>""</f>
        <v/>
      </c>
      <c r="F33">
        <f>""</f>
        <v/>
      </c>
      <c r="G33">
        <f>""</f>
        <v/>
      </c>
      <c r="H33">
        <f>""</f>
        <v/>
      </c>
      <c r="J33">
        <f>""</f>
        <v/>
      </c>
      <c r="K33">
        <f>""</f>
        <v/>
      </c>
      <c r="L33">
        <f>""</f>
        <v/>
      </c>
      <c r="M33">
        <f>""</f>
        <v/>
      </c>
      <c r="N33">
        <f>""</f>
        <v/>
      </c>
      <c r="O33">
        <f>""</f>
        <v/>
      </c>
    </row>
    <row r="34">
      <c r="A34">
        <f>""</f>
        <v/>
      </c>
      <c r="B34">
        <f>""</f>
        <v/>
      </c>
      <c r="C34">
        <f>""</f>
        <v/>
      </c>
      <c r="D34">
        <f>""</f>
        <v/>
      </c>
      <c r="E34">
        <f>""</f>
        <v/>
      </c>
      <c r="F34">
        <f>""</f>
        <v/>
      </c>
      <c r="G34">
        <f>""</f>
        <v/>
      </c>
      <c r="H34">
        <f>""</f>
        <v/>
      </c>
      <c r="J34">
        <f>""</f>
        <v/>
      </c>
      <c r="K34">
        <f>""</f>
        <v/>
      </c>
      <c r="L34">
        <f>""</f>
        <v/>
      </c>
      <c r="M34">
        <f>""</f>
        <v/>
      </c>
      <c r="N34">
        <f>""</f>
        <v/>
      </c>
      <c r="O34">
        <f>""</f>
        <v/>
      </c>
    </row>
    <row r="35">
      <c r="A35">
        <f>""</f>
        <v/>
      </c>
      <c r="B35">
        <f>""</f>
        <v/>
      </c>
      <c r="C35">
        <f>""</f>
        <v/>
      </c>
      <c r="D35">
        <f>""</f>
        <v/>
      </c>
      <c r="E35">
        <f>""</f>
        <v/>
      </c>
      <c r="F35">
        <f>""</f>
        <v/>
      </c>
      <c r="G35">
        <f>""</f>
        <v/>
      </c>
      <c r="H35">
        <f>""</f>
        <v/>
      </c>
      <c r="J35">
        <f>""</f>
        <v/>
      </c>
      <c r="K35">
        <f>""</f>
        <v/>
      </c>
      <c r="L35">
        <f>""</f>
        <v/>
      </c>
      <c r="M35">
        <f>""</f>
        <v/>
      </c>
      <c r="N35">
        <f>""</f>
        <v/>
      </c>
      <c r="O35">
        <f>""</f>
        <v/>
      </c>
    </row>
    <row r="36">
      <c r="A36">
        <f>""</f>
        <v/>
      </c>
      <c r="B36">
        <f>""</f>
        <v/>
      </c>
      <c r="C36">
        <f>""</f>
        <v/>
      </c>
      <c r="D36">
        <f>""</f>
        <v/>
      </c>
      <c r="E36">
        <f>""</f>
        <v/>
      </c>
      <c r="F36">
        <f>""</f>
        <v/>
      </c>
      <c r="G36">
        <f>""</f>
        <v/>
      </c>
      <c r="H36">
        <f>""</f>
        <v/>
      </c>
      <c r="J36">
        <f>""</f>
        <v/>
      </c>
      <c r="K36">
        <f>""</f>
        <v/>
      </c>
      <c r="L36">
        <f>""</f>
        <v/>
      </c>
      <c r="M36">
        <f>""</f>
        <v/>
      </c>
      <c r="N36">
        <f>""</f>
        <v/>
      </c>
      <c r="O36">
        <f>""</f>
        <v/>
      </c>
    </row>
    <row r="37">
      <c r="A37">
        <f>""</f>
        <v/>
      </c>
      <c r="B37">
        <f>""</f>
        <v/>
      </c>
      <c r="C37">
        <f>""</f>
        <v/>
      </c>
      <c r="D37">
        <f>""</f>
        <v/>
      </c>
      <c r="E37">
        <f>""</f>
        <v/>
      </c>
      <c r="F37">
        <f>""</f>
        <v/>
      </c>
      <c r="G37">
        <f>""</f>
        <v/>
      </c>
      <c r="H37">
        <f>""</f>
        <v/>
      </c>
      <c r="J37">
        <f>""</f>
        <v/>
      </c>
      <c r="K37">
        <f>""</f>
        <v/>
      </c>
      <c r="L37">
        <f>""</f>
        <v/>
      </c>
      <c r="M37">
        <f>""</f>
        <v/>
      </c>
      <c r="N37">
        <f>""</f>
        <v/>
      </c>
      <c r="O37">
        <f>""</f>
        <v/>
      </c>
    </row>
    <row r="38">
      <c r="A38">
        <f>""</f>
        <v/>
      </c>
      <c r="B38">
        <f>""</f>
        <v/>
      </c>
      <c r="C38">
        <f>""</f>
        <v/>
      </c>
      <c r="D38">
        <f>""</f>
        <v/>
      </c>
      <c r="E38">
        <f>""</f>
        <v/>
      </c>
      <c r="F38">
        <f>""</f>
        <v/>
      </c>
      <c r="G38">
        <f>""</f>
        <v/>
      </c>
      <c r="H38">
        <f>""</f>
        <v/>
      </c>
      <c r="J38">
        <f>""</f>
        <v/>
      </c>
      <c r="K38">
        <f>""</f>
        <v/>
      </c>
      <c r="L38">
        <f>""</f>
        <v/>
      </c>
      <c r="M38">
        <f>""</f>
        <v/>
      </c>
      <c r="N38">
        <f>""</f>
        <v/>
      </c>
      <c r="O38">
        <f>""</f>
        <v/>
      </c>
    </row>
    <row r="39">
      <c r="A39">
        <f>""</f>
        <v/>
      </c>
      <c r="B39">
        <f>""</f>
        <v/>
      </c>
      <c r="C39">
        <f>""</f>
        <v/>
      </c>
      <c r="D39">
        <f>""</f>
        <v/>
      </c>
      <c r="E39">
        <f>""</f>
        <v/>
      </c>
      <c r="F39">
        <f>""</f>
        <v/>
      </c>
      <c r="G39">
        <f>""</f>
        <v/>
      </c>
      <c r="H39">
        <f>""</f>
        <v/>
      </c>
      <c r="J39">
        <f>""</f>
        <v/>
      </c>
      <c r="K39">
        <f>""</f>
        <v/>
      </c>
      <c r="L39">
        <f>""</f>
        <v/>
      </c>
      <c r="M39">
        <f>""</f>
        <v/>
      </c>
      <c r="N39">
        <f>""</f>
        <v/>
      </c>
      <c r="O39">
        <f>""</f>
        <v/>
      </c>
    </row>
    <row r="40">
      <c r="A40">
        <f>""</f>
        <v/>
      </c>
      <c r="B40">
        <f>""</f>
        <v/>
      </c>
      <c r="C40">
        <f>""</f>
        <v/>
      </c>
      <c r="D40">
        <f>""</f>
        <v/>
      </c>
      <c r="E40">
        <f>""</f>
        <v/>
      </c>
      <c r="F40">
        <f>""</f>
        <v/>
      </c>
      <c r="G40">
        <f>""</f>
        <v/>
      </c>
      <c r="H40">
        <f>""</f>
        <v/>
      </c>
      <c r="J40">
        <f>""</f>
        <v/>
      </c>
      <c r="K40">
        <f>""</f>
        <v/>
      </c>
      <c r="L40">
        <f>""</f>
        <v/>
      </c>
      <c r="M40">
        <f>""</f>
        <v/>
      </c>
      <c r="N40">
        <f>""</f>
        <v/>
      </c>
      <c r="O40">
        <f>""</f>
        <v/>
      </c>
    </row>
    <row r="41">
      <c r="A41">
        <f>""</f>
        <v/>
      </c>
      <c r="B41">
        <f>""</f>
        <v/>
      </c>
      <c r="C41">
        <f>""</f>
        <v/>
      </c>
      <c r="D41">
        <f>""</f>
        <v/>
      </c>
      <c r="E41">
        <f>""</f>
        <v/>
      </c>
      <c r="F41">
        <f>""</f>
        <v/>
      </c>
      <c r="G41">
        <f>""</f>
        <v/>
      </c>
      <c r="H41">
        <f>""</f>
        <v/>
      </c>
      <c r="J41">
        <f>""</f>
        <v/>
      </c>
      <c r="K41">
        <f>""</f>
        <v/>
      </c>
      <c r="L41">
        <f>""</f>
        <v/>
      </c>
      <c r="M41">
        <f>""</f>
        <v/>
      </c>
      <c r="N41">
        <f>""</f>
        <v/>
      </c>
      <c r="O41">
        <f>""</f>
        <v/>
      </c>
    </row>
    <row r="42">
      <c r="A42">
        <f>""</f>
        <v/>
      </c>
      <c r="B42">
        <f>""</f>
        <v/>
      </c>
      <c r="C42">
        <f>""</f>
        <v/>
      </c>
      <c r="D42">
        <f>""</f>
        <v/>
      </c>
      <c r="E42">
        <f>""</f>
        <v/>
      </c>
      <c r="F42">
        <f>""</f>
        <v/>
      </c>
      <c r="G42">
        <f>""</f>
        <v/>
      </c>
      <c r="H42">
        <f>""</f>
        <v/>
      </c>
      <c r="J42">
        <f>""</f>
        <v/>
      </c>
      <c r="K42">
        <f>""</f>
        <v/>
      </c>
      <c r="L42">
        <f>""</f>
        <v/>
      </c>
      <c r="M42">
        <f>""</f>
        <v/>
      </c>
      <c r="N42">
        <f>""</f>
        <v/>
      </c>
      <c r="O42">
        <f>""</f>
        <v/>
      </c>
    </row>
    <row r="43">
      <c r="A43">
        <f>""</f>
        <v/>
      </c>
      <c r="B43">
        <f>""</f>
        <v/>
      </c>
      <c r="C43">
        <f>""</f>
        <v/>
      </c>
      <c r="D43">
        <f>""</f>
        <v/>
      </c>
      <c r="E43">
        <f>""</f>
        <v/>
      </c>
      <c r="F43">
        <f>""</f>
        <v/>
      </c>
      <c r="G43">
        <f>""</f>
        <v/>
      </c>
      <c r="H43">
        <f>""</f>
        <v/>
      </c>
      <c r="J43">
        <f>""</f>
        <v/>
      </c>
      <c r="K43">
        <f>""</f>
        <v/>
      </c>
      <c r="L43">
        <f>""</f>
        <v/>
      </c>
      <c r="M43">
        <f>""</f>
        <v/>
      </c>
      <c r="N43">
        <f>""</f>
        <v/>
      </c>
      <c r="O43">
        <f>""</f>
        <v/>
      </c>
    </row>
    <row r="44">
      <c r="A44">
        <f>""</f>
        <v/>
      </c>
      <c r="B44">
        <f>""</f>
        <v/>
      </c>
      <c r="C44">
        <f>""</f>
        <v/>
      </c>
      <c r="D44">
        <f>""</f>
        <v/>
      </c>
      <c r="E44">
        <f>""</f>
        <v/>
      </c>
      <c r="F44">
        <f>""</f>
        <v/>
      </c>
      <c r="G44">
        <f>""</f>
        <v/>
      </c>
      <c r="H44">
        <f>""</f>
        <v/>
      </c>
      <c r="J44">
        <f>""</f>
        <v/>
      </c>
      <c r="K44">
        <f>""</f>
        <v/>
      </c>
      <c r="L44">
        <f>""</f>
        <v/>
      </c>
      <c r="M44">
        <f>""</f>
        <v/>
      </c>
      <c r="N44">
        <f>""</f>
        <v/>
      </c>
      <c r="O44">
        <f>""</f>
        <v/>
      </c>
    </row>
    <row r="45">
      <c r="A45">
        <f>""</f>
        <v/>
      </c>
      <c r="B45">
        <f>""</f>
        <v/>
      </c>
      <c r="C45">
        <f>""</f>
        <v/>
      </c>
      <c r="D45">
        <f>""</f>
        <v/>
      </c>
      <c r="E45">
        <f>""</f>
        <v/>
      </c>
      <c r="F45">
        <f>""</f>
        <v/>
      </c>
      <c r="G45">
        <f>""</f>
        <v/>
      </c>
      <c r="H45">
        <f>""</f>
        <v/>
      </c>
      <c r="J45">
        <f>""</f>
        <v/>
      </c>
      <c r="K45">
        <f>""</f>
        <v/>
      </c>
      <c r="L45">
        <f>""</f>
        <v/>
      </c>
      <c r="M45">
        <f>""</f>
        <v/>
      </c>
      <c r="N45">
        <f>""</f>
        <v/>
      </c>
      <c r="O45">
        <f>""</f>
        <v/>
      </c>
    </row>
    <row r="46">
      <c r="A46">
        <f>""</f>
        <v/>
      </c>
      <c r="B46">
        <f>""</f>
        <v/>
      </c>
      <c r="C46">
        <f>""</f>
        <v/>
      </c>
      <c r="D46">
        <f>""</f>
        <v/>
      </c>
      <c r="E46">
        <f>""</f>
        <v/>
      </c>
      <c r="F46">
        <f>""</f>
        <v/>
      </c>
      <c r="G46">
        <f>""</f>
        <v/>
      </c>
      <c r="H46">
        <f>""</f>
        <v/>
      </c>
      <c r="J46">
        <f>""</f>
        <v/>
      </c>
      <c r="K46">
        <f>""</f>
        <v/>
      </c>
      <c r="L46">
        <f>""</f>
        <v/>
      </c>
      <c r="M46">
        <f>""</f>
        <v/>
      </c>
      <c r="N46">
        <f>""</f>
        <v/>
      </c>
      <c r="O46">
        <f>""</f>
        <v/>
      </c>
    </row>
    <row r="47">
      <c r="A47">
        <f>""</f>
        <v/>
      </c>
      <c r="B47">
        <f>""</f>
        <v/>
      </c>
      <c r="C47">
        <f>""</f>
        <v/>
      </c>
      <c r="D47">
        <f>""</f>
        <v/>
      </c>
      <c r="E47">
        <f>""</f>
        <v/>
      </c>
      <c r="F47">
        <f>""</f>
        <v/>
      </c>
      <c r="G47">
        <f>""</f>
        <v/>
      </c>
      <c r="H47">
        <f>""</f>
        <v/>
      </c>
      <c r="J47">
        <f>""</f>
        <v/>
      </c>
      <c r="K47">
        <f>""</f>
        <v/>
      </c>
      <c r="L47">
        <f>""</f>
        <v/>
      </c>
      <c r="M47">
        <f>""</f>
        <v/>
      </c>
      <c r="N47">
        <f>""</f>
        <v/>
      </c>
      <c r="O47">
        <f>""</f>
        <v/>
      </c>
    </row>
    <row r="48">
      <c r="A48">
        <f>""</f>
        <v/>
      </c>
      <c r="B48">
        <f>""</f>
        <v/>
      </c>
      <c r="C48">
        <f>""</f>
        <v/>
      </c>
      <c r="D48">
        <f>""</f>
        <v/>
      </c>
      <c r="E48">
        <f>""</f>
        <v/>
      </c>
      <c r="F48">
        <f>""</f>
        <v/>
      </c>
      <c r="G48">
        <f>""</f>
        <v/>
      </c>
      <c r="H48">
        <f>""</f>
        <v/>
      </c>
      <c r="J48">
        <f>""</f>
        <v/>
      </c>
      <c r="K48">
        <f>""</f>
        <v/>
      </c>
      <c r="L48">
        <f>""</f>
        <v/>
      </c>
      <c r="M48">
        <f>""</f>
        <v/>
      </c>
      <c r="N48">
        <f>""</f>
        <v/>
      </c>
      <c r="O48">
        <f>""</f>
        <v/>
      </c>
    </row>
    <row r="49">
      <c r="A49">
        <f>""</f>
        <v/>
      </c>
      <c r="B49">
        <f>""</f>
        <v/>
      </c>
      <c r="C49">
        <f>""</f>
        <v/>
      </c>
      <c r="D49">
        <f>""</f>
        <v/>
      </c>
      <c r="E49">
        <f>""</f>
        <v/>
      </c>
      <c r="F49">
        <f>""</f>
        <v/>
      </c>
      <c r="G49">
        <f>""</f>
        <v/>
      </c>
      <c r="H49">
        <f>""</f>
        <v/>
      </c>
      <c r="J49">
        <f>""</f>
        <v/>
      </c>
      <c r="K49">
        <f>""</f>
        <v/>
      </c>
      <c r="L49">
        <f>""</f>
        <v/>
      </c>
      <c r="M49">
        <f>""</f>
        <v/>
      </c>
      <c r="N49">
        <f>""</f>
        <v/>
      </c>
      <c r="O49">
        <f>""</f>
        <v/>
      </c>
    </row>
    <row r="50">
      <c r="A50">
        <f>""</f>
        <v/>
      </c>
      <c r="B50">
        <f>""</f>
        <v/>
      </c>
      <c r="C50">
        <f>""</f>
        <v/>
      </c>
      <c r="D50">
        <f>""</f>
        <v/>
      </c>
      <c r="E50">
        <f>""</f>
        <v/>
      </c>
      <c r="F50">
        <f>""</f>
        <v/>
      </c>
      <c r="G50">
        <f>""</f>
        <v/>
      </c>
      <c r="H50">
        <f>""</f>
        <v/>
      </c>
      <c r="J50">
        <f>""</f>
        <v/>
      </c>
      <c r="K50">
        <f>""</f>
        <v/>
      </c>
      <c r="L50">
        <f>""</f>
        <v/>
      </c>
      <c r="M50">
        <f>""</f>
        <v/>
      </c>
      <c r="N50">
        <f>""</f>
        <v/>
      </c>
      <c r="O50">
        <f>""</f>
        <v/>
      </c>
    </row>
    <row r="51">
      <c r="A51">
        <f>""</f>
        <v/>
      </c>
      <c r="B51">
        <f>""</f>
        <v/>
      </c>
      <c r="C51">
        <f>""</f>
        <v/>
      </c>
      <c r="D51">
        <f>""</f>
        <v/>
      </c>
      <c r="E51">
        <f>""</f>
        <v/>
      </c>
      <c r="F51">
        <f>""</f>
        <v/>
      </c>
      <c r="G51">
        <f>""</f>
        <v/>
      </c>
      <c r="H51">
        <f>""</f>
        <v/>
      </c>
      <c r="J51">
        <f>""</f>
        <v/>
      </c>
      <c r="K51">
        <f>""</f>
        <v/>
      </c>
      <c r="L51">
        <f>""</f>
        <v/>
      </c>
      <c r="M51">
        <f>""</f>
        <v/>
      </c>
      <c r="N51">
        <f>""</f>
        <v/>
      </c>
      <c r="O51">
        <f>""</f>
        <v/>
      </c>
    </row>
    <row r="52">
      <c r="A52">
        <f>""</f>
        <v/>
      </c>
      <c r="B52">
        <f>""</f>
        <v/>
      </c>
      <c r="C52">
        <f>""</f>
        <v/>
      </c>
      <c r="D52">
        <f>""</f>
        <v/>
      </c>
      <c r="E52">
        <f>""</f>
        <v/>
      </c>
      <c r="F52">
        <f>""</f>
        <v/>
      </c>
      <c r="G52">
        <f>""</f>
        <v/>
      </c>
      <c r="H52">
        <f>""</f>
        <v/>
      </c>
      <c r="J52">
        <f>""</f>
        <v/>
      </c>
      <c r="K52">
        <f>""</f>
        <v/>
      </c>
      <c r="L52">
        <f>""</f>
        <v/>
      </c>
      <c r="M52">
        <f>""</f>
        <v/>
      </c>
      <c r="N52">
        <f>""</f>
        <v/>
      </c>
      <c r="O52">
        <f>""</f>
        <v/>
      </c>
    </row>
    <row r="53">
      <c r="A53">
        <f>""</f>
        <v/>
      </c>
      <c r="B53">
        <f>""</f>
        <v/>
      </c>
      <c r="C53">
        <f>""</f>
        <v/>
      </c>
      <c r="D53">
        <f>""</f>
        <v/>
      </c>
      <c r="E53">
        <f>""</f>
        <v/>
      </c>
      <c r="F53">
        <f>""</f>
        <v/>
      </c>
      <c r="G53">
        <f>""</f>
        <v/>
      </c>
      <c r="H53">
        <f>""</f>
        <v/>
      </c>
      <c r="J53">
        <f>""</f>
        <v/>
      </c>
      <c r="K53">
        <f>""</f>
        <v/>
      </c>
      <c r="L53">
        <f>""</f>
        <v/>
      </c>
      <c r="M53">
        <f>""</f>
        <v/>
      </c>
      <c r="N53">
        <f>""</f>
        <v/>
      </c>
      <c r="O53">
        <f>""</f>
        <v/>
      </c>
    </row>
    <row r="54">
      <c r="A54">
        <f>""</f>
        <v/>
      </c>
      <c r="B54">
        <f>""</f>
        <v/>
      </c>
      <c r="C54">
        <f>""</f>
        <v/>
      </c>
      <c r="D54">
        <f>""</f>
        <v/>
      </c>
      <c r="E54">
        <f>""</f>
        <v/>
      </c>
      <c r="F54">
        <f>""</f>
        <v/>
      </c>
      <c r="G54">
        <f>""</f>
        <v/>
      </c>
      <c r="H54">
        <f>""</f>
        <v/>
      </c>
      <c r="J54">
        <f>""</f>
        <v/>
      </c>
      <c r="K54">
        <f>""</f>
        <v/>
      </c>
      <c r="L54">
        <f>""</f>
        <v/>
      </c>
      <c r="M54">
        <f>""</f>
        <v/>
      </c>
      <c r="N54">
        <f>""</f>
        <v/>
      </c>
      <c r="O54">
        <f>""</f>
        <v/>
      </c>
    </row>
    <row r="55">
      <c r="A55">
        <f>""</f>
        <v/>
      </c>
      <c r="B55">
        <f>""</f>
        <v/>
      </c>
      <c r="C55">
        <f>""</f>
        <v/>
      </c>
      <c r="D55">
        <f>""</f>
        <v/>
      </c>
      <c r="E55">
        <f>""</f>
        <v/>
      </c>
      <c r="F55">
        <f>""</f>
        <v/>
      </c>
      <c r="G55">
        <f>""</f>
        <v/>
      </c>
      <c r="H55">
        <f>""</f>
        <v/>
      </c>
      <c r="J55">
        <f>""</f>
        <v/>
      </c>
      <c r="K55">
        <f>""</f>
        <v/>
      </c>
      <c r="L55">
        <f>""</f>
        <v/>
      </c>
      <c r="M55">
        <f>""</f>
        <v/>
      </c>
      <c r="N55">
        <f>""</f>
        <v/>
      </c>
      <c r="O55">
        <f>""</f>
        <v/>
      </c>
    </row>
    <row r="56">
      <c r="A56">
        <f>""</f>
        <v/>
      </c>
      <c r="B56">
        <f>""</f>
        <v/>
      </c>
      <c r="C56">
        <f>""</f>
        <v/>
      </c>
      <c r="D56">
        <f>""</f>
        <v/>
      </c>
      <c r="E56">
        <f>""</f>
        <v/>
      </c>
      <c r="F56">
        <f>""</f>
        <v/>
      </c>
      <c r="G56">
        <f>""</f>
        <v/>
      </c>
      <c r="H56">
        <f>""</f>
        <v/>
      </c>
      <c r="J56">
        <f>""</f>
        <v/>
      </c>
      <c r="K56">
        <f>""</f>
        <v/>
      </c>
      <c r="L56">
        <f>""</f>
        <v/>
      </c>
      <c r="M56">
        <f>""</f>
        <v/>
      </c>
      <c r="N56">
        <f>""</f>
        <v/>
      </c>
      <c r="O56">
        <f>""</f>
        <v/>
      </c>
    </row>
    <row r="57">
      <c r="A57">
        <f>""</f>
        <v/>
      </c>
      <c r="B57">
        <f>""</f>
        <v/>
      </c>
      <c r="C57">
        <f>""</f>
        <v/>
      </c>
      <c r="D57">
        <f>""</f>
        <v/>
      </c>
      <c r="E57">
        <f>""</f>
        <v/>
      </c>
      <c r="F57">
        <f>""</f>
        <v/>
      </c>
      <c r="G57">
        <f>""</f>
        <v/>
      </c>
      <c r="H57">
        <f>""</f>
        <v/>
      </c>
      <c r="J57">
        <f>""</f>
        <v/>
      </c>
      <c r="K57">
        <f>""</f>
        <v/>
      </c>
      <c r="L57">
        <f>""</f>
        <v/>
      </c>
      <c r="M57">
        <f>""</f>
        <v/>
      </c>
      <c r="N57">
        <f>""</f>
        <v/>
      </c>
      <c r="O57">
        <f>""</f>
        <v/>
      </c>
    </row>
    <row r="58">
      <c r="A58">
        <f>""</f>
        <v/>
      </c>
      <c r="B58">
        <f>""</f>
        <v/>
      </c>
      <c r="C58">
        <f>""</f>
        <v/>
      </c>
      <c r="D58">
        <f>""</f>
        <v/>
      </c>
      <c r="E58">
        <f>""</f>
        <v/>
      </c>
      <c r="F58">
        <f>""</f>
        <v/>
      </c>
      <c r="G58">
        <f>""</f>
        <v/>
      </c>
      <c r="H58">
        <f>""</f>
        <v/>
      </c>
      <c r="J58">
        <f>""</f>
        <v/>
      </c>
      <c r="K58">
        <f>""</f>
        <v/>
      </c>
      <c r="L58">
        <f>""</f>
        <v/>
      </c>
      <c r="M58">
        <f>""</f>
        <v/>
      </c>
      <c r="N58">
        <f>""</f>
        <v/>
      </c>
      <c r="O58">
        <f>""</f>
        <v/>
      </c>
    </row>
    <row r="59">
      <c r="A59">
        <f>""</f>
        <v/>
      </c>
      <c r="B59">
        <f>""</f>
        <v/>
      </c>
      <c r="C59">
        <f>""</f>
        <v/>
      </c>
      <c r="D59">
        <f>""</f>
        <v/>
      </c>
      <c r="E59">
        <f>""</f>
        <v/>
      </c>
      <c r="F59">
        <f>""</f>
        <v/>
      </c>
      <c r="G59">
        <f>""</f>
        <v/>
      </c>
      <c r="H59">
        <f>""</f>
        <v/>
      </c>
      <c r="J59">
        <f>""</f>
        <v/>
      </c>
      <c r="K59">
        <f>""</f>
        <v/>
      </c>
      <c r="L59">
        <f>""</f>
        <v/>
      </c>
      <c r="M59">
        <f>""</f>
        <v/>
      </c>
      <c r="N59">
        <f>""</f>
        <v/>
      </c>
      <c r="O59">
        <f>""</f>
        <v/>
      </c>
    </row>
    <row r="60">
      <c r="A60">
        <f>""</f>
        <v/>
      </c>
      <c r="B60">
        <f>""</f>
        <v/>
      </c>
      <c r="C60">
        <f>""</f>
        <v/>
      </c>
      <c r="D60">
        <f>""</f>
        <v/>
      </c>
      <c r="E60">
        <f>""</f>
        <v/>
      </c>
      <c r="F60">
        <f>""</f>
        <v/>
      </c>
      <c r="G60">
        <f>""</f>
        <v/>
      </c>
      <c r="H60">
        <f>""</f>
        <v/>
      </c>
      <c r="J60">
        <f>""</f>
        <v/>
      </c>
      <c r="K60">
        <f>""</f>
        <v/>
      </c>
      <c r="L60">
        <f>""</f>
        <v/>
      </c>
      <c r="M60">
        <f>""</f>
        <v/>
      </c>
      <c r="N60">
        <f>""</f>
        <v/>
      </c>
      <c r="O60">
        <f>""</f>
        <v/>
      </c>
    </row>
    <row r="61">
      <c r="A61">
        <f>""</f>
        <v/>
      </c>
      <c r="B61">
        <f>""</f>
        <v/>
      </c>
      <c r="C61">
        <f>""</f>
        <v/>
      </c>
      <c r="D61">
        <f>""</f>
        <v/>
      </c>
      <c r="E61">
        <f>""</f>
        <v/>
      </c>
      <c r="F61">
        <f>""</f>
        <v/>
      </c>
      <c r="G61">
        <f>""</f>
        <v/>
      </c>
      <c r="H61">
        <f>""</f>
        <v/>
      </c>
      <c r="J61">
        <f>""</f>
        <v/>
      </c>
      <c r="K61">
        <f>""</f>
        <v/>
      </c>
      <c r="L61">
        <f>""</f>
        <v/>
      </c>
      <c r="M61">
        <f>""</f>
        <v/>
      </c>
      <c r="N61">
        <f>""</f>
        <v/>
      </c>
      <c r="O61">
        <f>""</f>
        <v/>
      </c>
    </row>
    <row r="62">
      <c r="A62">
        <f>""</f>
        <v/>
      </c>
      <c r="B62">
        <f>""</f>
        <v/>
      </c>
      <c r="C62">
        <f>""</f>
        <v/>
      </c>
      <c r="D62">
        <f>""</f>
        <v/>
      </c>
      <c r="E62">
        <f>""</f>
        <v/>
      </c>
      <c r="F62">
        <f>""</f>
        <v/>
      </c>
      <c r="G62">
        <f>""</f>
        <v/>
      </c>
      <c r="H62">
        <f>""</f>
        <v/>
      </c>
      <c r="J62">
        <f>""</f>
        <v/>
      </c>
      <c r="K62">
        <f>""</f>
        <v/>
      </c>
      <c r="L62">
        <f>""</f>
        <v/>
      </c>
      <c r="M62">
        <f>""</f>
        <v/>
      </c>
      <c r="N62">
        <f>""</f>
        <v/>
      </c>
      <c r="O62">
        <f>""</f>
        <v/>
      </c>
    </row>
    <row r="63">
      <c r="A63">
        <f>""</f>
        <v/>
      </c>
      <c r="B63">
        <f>""</f>
        <v/>
      </c>
      <c r="C63">
        <f>""</f>
        <v/>
      </c>
      <c r="D63">
        <f>""</f>
        <v/>
      </c>
      <c r="E63">
        <f>""</f>
        <v/>
      </c>
      <c r="F63">
        <f>""</f>
        <v/>
      </c>
      <c r="G63">
        <f>""</f>
        <v/>
      </c>
      <c r="H63">
        <f>""</f>
        <v/>
      </c>
      <c r="J63">
        <f>""</f>
        <v/>
      </c>
      <c r="K63">
        <f>""</f>
        <v/>
      </c>
      <c r="L63">
        <f>""</f>
        <v/>
      </c>
      <c r="M63">
        <f>""</f>
        <v/>
      </c>
      <c r="N63">
        <f>""</f>
        <v/>
      </c>
      <c r="O63">
        <f>""</f>
        <v/>
      </c>
    </row>
    <row r="64">
      <c r="A64">
        <f>""</f>
        <v/>
      </c>
      <c r="B64">
        <f>""</f>
        <v/>
      </c>
      <c r="C64">
        <f>""</f>
        <v/>
      </c>
      <c r="D64">
        <f>""</f>
        <v/>
      </c>
      <c r="E64">
        <f>""</f>
        <v/>
      </c>
      <c r="F64">
        <f>""</f>
        <v/>
      </c>
      <c r="G64">
        <f>""</f>
        <v/>
      </c>
      <c r="H64">
        <f>""</f>
        <v/>
      </c>
      <c r="J64">
        <f>""</f>
        <v/>
      </c>
      <c r="K64">
        <f>""</f>
        <v/>
      </c>
      <c r="L64">
        <f>""</f>
        <v/>
      </c>
      <c r="M64">
        <f>""</f>
        <v/>
      </c>
      <c r="N64">
        <f>""</f>
        <v/>
      </c>
      <c r="O64">
        <f>""</f>
        <v/>
      </c>
    </row>
    <row r="65">
      <c r="A65">
        <f>""</f>
        <v/>
      </c>
      <c r="B65">
        <f>""</f>
        <v/>
      </c>
      <c r="C65">
        <f>""</f>
        <v/>
      </c>
      <c r="D65">
        <f>""</f>
        <v/>
      </c>
      <c r="E65">
        <f>""</f>
        <v/>
      </c>
      <c r="F65">
        <f>""</f>
        <v/>
      </c>
      <c r="G65">
        <f>""</f>
        <v/>
      </c>
      <c r="H65">
        <f>""</f>
        <v/>
      </c>
      <c r="J65">
        <f>""</f>
        <v/>
      </c>
      <c r="K65">
        <f>""</f>
        <v/>
      </c>
      <c r="L65">
        <f>""</f>
        <v/>
      </c>
      <c r="M65">
        <f>""</f>
        <v/>
      </c>
      <c r="N65">
        <f>""</f>
        <v/>
      </c>
      <c r="O65">
        <f>""</f>
        <v/>
      </c>
    </row>
    <row r="66">
      <c r="A66">
        <f>""</f>
        <v/>
      </c>
      <c r="B66">
        <f>""</f>
        <v/>
      </c>
      <c r="C66">
        <f>""</f>
        <v/>
      </c>
      <c r="D66">
        <f>""</f>
        <v/>
      </c>
      <c r="E66">
        <f>""</f>
        <v/>
      </c>
      <c r="F66">
        <f>""</f>
        <v/>
      </c>
      <c r="G66">
        <f>""</f>
        <v/>
      </c>
      <c r="H66">
        <f>""</f>
        <v/>
      </c>
      <c r="J66">
        <f>""</f>
        <v/>
      </c>
      <c r="K66">
        <f>""</f>
        <v/>
      </c>
      <c r="L66">
        <f>""</f>
        <v/>
      </c>
      <c r="M66">
        <f>""</f>
        <v/>
      </c>
      <c r="N66">
        <f>""</f>
        <v/>
      </c>
      <c r="O66">
        <f>""</f>
        <v/>
      </c>
    </row>
    <row r="67">
      <c r="A67">
        <f>""</f>
        <v/>
      </c>
      <c r="B67">
        <f>""</f>
        <v/>
      </c>
      <c r="C67">
        <f>""</f>
        <v/>
      </c>
      <c r="D67">
        <f>""</f>
        <v/>
      </c>
      <c r="E67">
        <f>""</f>
        <v/>
      </c>
      <c r="F67">
        <f>""</f>
        <v/>
      </c>
      <c r="G67">
        <f>""</f>
        <v/>
      </c>
      <c r="H67">
        <f>""</f>
        <v/>
      </c>
      <c r="J67">
        <f>""</f>
        <v/>
      </c>
      <c r="K67">
        <f>""</f>
        <v/>
      </c>
      <c r="L67">
        <f>""</f>
        <v/>
      </c>
      <c r="M67">
        <f>""</f>
        <v/>
      </c>
      <c r="N67">
        <f>""</f>
        <v/>
      </c>
      <c r="O67">
        <f>""</f>
        <v/>
      </c>
    </row>
    <row r="68">
      <c r="A68">
        <f>""</f>
        <v/>
      </c>
      <c r="B68">
        <f>""</f>
        <v/>
      </c>
      <c r="C68">
        <f>""</f>
        <v/>
      </c>
      <c r="D68">
        <f>""</f>
        <v/>
      </c>
      <c r="E68">
        <f>""</f>
        <v/>
      </c>
      <c r="F68">
        <f>""</f>
        <v/>
      </c>
      <c r="G68">
        <f>""</f>
        <v/>
      </c>
      <c r="H68">
        <f>""</f>
        <v/>
      </c>
      <c r="J68">
        <f>""</f>
        <v/>
      </c>
      <c r="K68">
        <f>""</f>
        <v/>
      </c>
      <c r="L68">
        <f>""</f>
        <v/>
      </c>
      <c r="M68">
        <f>""</f>
        <v/>
      </c>
      <c r="N68">
        <f>""</f>
        <v/>
      </c>
      <c r="O68">
        <f>""</f>
        <v/>
      </c>
    </row>
    <row r="69">
      <c r="A69">
        <f>""</f>
        <v/>
      </c>
      <c r="B69">
        <f>""</f>
        <v/>
      </c>
      <c r="C69">
        <f>""</f>
        <v/>
      </c>
      <c r="D69">
        <f>""</f>
        <v/>
      </c>
      <c r="E69">
        <f>""</f>
        <v/>
      </c>
      <c r="F69">
        <f>""</f>
        <v/>
      </c>
      <c r="G69">
        <f>""</f>
        <v/>
      </c>
      <c r="H69">
        <f>""</f>
        <v/>
      </c>
      <c r="J69">
        <f>""</f>
        <v/>
      </c>
      <c r="K69">
        <f>""</f>
        <v/>
      </c>
      <c r="L69">
        <f>""</f>
        <v/>
      </c>
      <c r="M69">
        <f>""</f>
        <v/>
      </c>
      <c r="N69">
        <f>""</f>
        <v/>
      </c>
      <c r="O69">
        <f>""</f>
        <v/>
      </c>
    </row>
    <row r="70">
      <c r="A70">
        <f>""</f>
        <v/>
      </c>
      <c r="B70">
        <f>""</f>
        <v/>
      </c>
      <c r="C70">
        <f>""</f>
        <v/>
      </c>
      <c r="D70">
        <f>""</f>
        <v/>
      </c>
      <c r="E70">
        <f>""</f>
        <v/>
      </c>
      <c r="F70">
        <f>""</f>
        <v/>
      </c>
      <c r="G70">
        <f>""</f>
        <v/>
      </c>
      <c r="H70">
        <f>""</f>
        <v/>
      </c>
      <c r="J70">
        <f>""</f>
        <v/>
      </c>
      <c r="K70">
        <f>""</f>
        <v/>
      </c>
      <c r="L70">
        <f>""</f>
        <v/>
      </c>
      <c r="M70">
        <f>""</f>
        <v/>
      </c>
      <c r="N70">
        <f>""</f>
        <v/>
      </c>
      <c r="O70">
        <f>""</f>
        <v/>
      </c>
    </row>
    <row r="71">
      <c r="A71">
        <f>""</f>
        <v/>
      </c>
      <c r="B71">
        <f>""</f>
        <v/>
      </c>
      <c r="C71">
        <f>""</f>
        <v/>
      </c>
      <c r="D71">
        <f>""</f>
        <v/>
      </c>
      <c r="E71">
        <f>""</f>
        <v/>
      </c>
      <c r="F71">
        <f>""</f>
        <v/>
      </c>
      <c r="G71">
        <f>""</f>
        <v/>
      </c>
      <c r="H71">
        <f>""</f>
        <v/>
      </c>
      <c r="J71">
        <f>""</f>
        <v/>
      </c>
      <c r="K71">
        <f>""</f>
        <v/>
      </c>
      <c r="L71">
        <f>""</f>
        <v/>
      </c>
      <c r="M71">
        <f>""</f>
        <v/>
      </c>
      <c r="N71">
        <f>""</f>
        <v/>
      </c>
      <c r="O71">
        <f>""</f>
        <v/>
      </c>
    </row>
    <row r="72">
      <c r="A72">
        <f>""</f>
        <v/>
      </c>
      <c r="B72">
        <f>""</f>
        <v/>
      </c>
      <c r="C72">
        <f>""</f>
        <v/>
      </c>
      <c r="D72">
        <f>""</f>
        <v/>
      </c>
      <c r="E72">
        <f>""</f>
        <v/>
      </c>
      <c r="F72">
        <f>""</f>
        <v/>
      </c>
      <c r="G72">
        <f>""</f>
        <v/>
      </c>
      <c r="H72">
        <f>""</f>
        <v/>
      </c>
      <c r="J72">
        <f>""</f>
        <v/>
      </c>
      <c r="K72">
        <f>""</f>
        <v/>
      </c>
      <c r="L72">
        <f>""</f>
        <v/>
      </c>
      <c r="M72">
        <f>""</f>
        <v/>
      </c>
      <c r="N72">
        <f>""</f>
        <v/>
      </c>
      <c r="O72">
        <f>""</f>
        <v/>
      </c>
    </row>
    <row r="73">
      <c r="A73">
        <f>""</f>
        <v/>
      </c>
      <c r="B73">
        <f>""</f>
        <v/>
      </c>
      <c r="C73">
        <f>""</f>
        <v/>
      </c>
      <c r="D73">
        <f>""</f>
        <v/>
      </c>
      <c r="E73">
        <f>""</f>
        <v/>
      </c>
      <c r="F73">
        <f>""</f>
        <v/>
      </c>
      <c r="G73">
        <f>""</f>
        <v/>
      </c>
      <c r="H73">
        <f>""</f>
        <v/>
      </c>
      <c r="J73">
        <f>""</f>
        <v/>
      </c>
      <c r="K73">
        <f>""</f>
        <v/>
      </c>
      <c r="L73">
        <f>""</f>
        <v/>
      </c>
      <c r="M73">
        <f>""</f>
        <v/>
      </c>
      <c r="N73">
        <f>""</f>
        <v/>
      </c>
      <c r="O73">
        <f>""</f>
        <v/>
      </c>
    </row>
    <row r="74">
      <c r="A74">
        <f>""</f>
        <v/>
      </c>
      <c r="B74">
        <f>""</f>
        <v/>
      </c>
      <c r="C74">
        <f>""</f>
        <v/>
      </c>
      <c r="D74">
        <f>""</f>
        <v/>
      </c>
      <c r="E74">
        <f>""</f>
        <v/>
      </c>
      <c r="F74">
        <f>""</f>
        <v/>
      </c>
      <c r="G74">
        <f>""</f>
        <v/>
      </c>
      <c r="H74">
        <f>""</f>
        <v/>
      </c>
      <c r="J74">
        <f>""</f>
        <v/>
      </c>
      <c r="K74">
        <f>""</f>
        <v/>
      </c>
      <c r="L74">
        <f>""</f>
        <v/>
      </c>
      <c r="M74">
        <f>""</f>
        <v/>
      </c>
      <c r="N74">
        <f>""</f>
        <v/>
      </c>
      <c r="O74">
        <f>""</f>
        <v/>
      </c>
    </row>
    <row r="75">
      <c r="A75">
        <f>""</f>
        <v/>
      </c>
      <c r="B75">
        <f>""</f>
        <v/>
      </c>
      <c r="C75">
        <f>""</f>
        <v/>
      </c>
      <c r="D75">
        <f>""</f>
        <v/>
      </c>
      <c r="E75">
        <f>""</f>
        <v/>
      </c>
      <c r="F75">
        <f>""</f>
        <v/>
      </c>
      <c r="G75">
        <f>""</f>
        <v/>
      </c>
      <c r="H75">
        <f>""</f>
        <v/>
      </c>
      <c r="J75">
        <f>""</f>
        <v/>
      </c>
      <c r="K75">
        <f>""</f>
        <v/>
      </c>
      <c r="L75">
        <f>""</f>
        <v/>
      </c>
      <c r="M75">
        <f>""</f>
        <v/>
      </c>
      <c r="N75">
        <f>""</f>
        <v/>
      </c>
      <c r="O75">
        <f>""</f>
        <v/>
      </c>
    </row>
    <row r="76">
      <c r="A76">
        <f>""</f>
        <v/>
      </c>
      <c r="B76">
        <f>""</f>
        <v/>
      </c>
      <c r="C76">
        <f>""</f>
        <v/>
      </c>
      <c r="D76">
        <f>""</f>
        <v/>
      </c>
      <c r="E76">
        <f>""</f>
        <v/>
      </c>
      <c r="F76">
        <f>""</f>
        <v/>
      </c>
      <c r="G76">
        <f>""</f>
        <v/>
      </c>
      <c r="H76">
        <f>""</f>
        <v/>
      </c>
      <c r="J76">
        <f>""</f>
        <v/>
      </c>
      <c r="K76">
        <f>""</f>
        <v/>
      </c>
      <c r="L76">
        <f>""</f>
        <v/>
      </c>
      <c r="M76">
        <f>""</f>
        <v/>
      </c>
      <c r="N76">
        <f>""</f>
        <v/>
      </c>
      <c r="O76">
        <f>""</f>
        <v/>
      </c>
    </row>
    <row r="77">
      <c r="A77">
        <f>""</f>
        <v/>
      </c>
      <c r="B77">
        <f>""</f>
        <v/>
      </c>
      <c r="C77">
        <f>""</f>
        <v/>
      </c>
      <c r="D77">
        <f>""</f>
        <v/>
      </c>
      <c r="E77">
        <f>""</f>
        <v/>
      </c>
      <c r="F77">
        <f>""</f>
        <v/>
      </c>
      <c r="G77">
        <f>""</f>
        <v/>
      </c>
      <c r="H77">
        <f>""</f>
        <v/>
      </c>
      <c r="J77">
        <f>""</f>
        <v/>
      </c>
      <c r="K77">
        <f>""</f>
        <v/>
      </c>
      <c r="L77">
        <f>""</f>
        <v/>
      </c>
      <c r="M77">
        <f>""</f>
        <v/>
      </c>
      <c r="N77">
        <f>""</f>
        <v/>
      </c>
      <c r="O77">
        <f>""</f>
        <v/>
      </c>
    </row>
    <row r="78">
      <c r="A78">
        <f>""</f>
        <v/>
      </c>
      <c r="B78">
        <f>""</f>
        <v/>
      </c>
      <c r="C78">
        <f>""</f>
        <v/>
      </c>
      <c r="D78">
        <f>""</f>
        <v/>
      </c>
      <c r="E78">
        <f>""</f>
        <v/>
      </c>
      <c r="F78">
        <f>""</f>
        <v/>
      </c>
      <c r="G78">
        <f>""</f>
        <v/>
      </c>
      <c r="H78">
        <f>""</f>
        <v/>
      </c>
      <c r="J78">
        <f>""</f>
        <v/>
      </c>
      <c r="K78">
        <f>""</f>
        <v/>
      </c>
      <c r="L78">
        <f>""</f>
        <v/>
      </c>
      <c r="M78">
        <f>""</f>
        <v/>
      </c>
      <c r="N78">
        <f>""</f>
        <v/>
      </c>
      <c r="O78">
        <f>""</f>
        <v/>
      </c>
    </row>
    <row r="79">
      <c r="A79">
        <f>""</f>
        <v/>
      </c>
      <c r="B79">
        <f>""</f>
        <v/>
      </c>
      <c r="C79">
        <f>""</f>
        <v/>
      </c>
      <c r="D79">
        <f>""</f>
        <v/>
      </c>
      <c r="E79">
        <f>""</f>
        <v/>
      </c>
      <c r="F79">
        <f>""</f>
        <v/>
      </c>
      <c r="G79">
        <f>""</f>
        <v/>
      </c>
      <c r="H79">
        <f>""</f>
        <v/>
      </c>
      <c r="J79">
        <f>""</f>
        <v/>
      </c>
      <c r="K79">
        <f>""</f>
        <v/>
      </c>
      <c r="L79">
        <f>""</f>
        <v/>
      </c>
      <c r="M79">
        <f>""</f>
        <v/>
      </c>
      <c r="N79">
        <f>""</f>
        <v/>
      </c>
      <c r="O79">
        <f>""</f>
        <v/>
      </c>
    </row>
    <row r="80">
      <c r="A80">
        <f>""</f>
        <v/>
      </c>
      <c r="B80">
        <f>""</f>
        <v/>
      </c>
      <c r="C80">
        <f>""</f>
        <v/>
      </c>
      <c r="D80">
        <f>""</f>
        <v/>
      </c>
      <c r="E80">
        <f>""</f>
        <v/>
      </c>
      <c r="F80">
        <f>""</f>
        <v/>
      </c>
      <c r="G80">
        <f>""</f>
        <v/>
      </c>
      <c r="H80">
        <f>""</f>
        <v/>
      </c>
      <c r="J80">
        <f>""</f>
        <v/>
      </c>
      <c r="K80">
        <f>""</f>
        <v/>
      </c>
      <c r="L80">
        <f>""</f>
        <v/>
      </c>
      <c r="M80">
        <f>""</f>
        <v/>
      </c>
      <c r="N80">
        <f>""</f>
        <v/>
      </c>
      <c r="O80">
        <f>""</f>
        <v/>
      </c>
    </row>
    <row r="81">
      <c r="A81">
        <f>""</f>
        <v/>
      </c>
      <c r="B81">
        <f>""</f>
        <v/>
      </c>
      <c r="C81">
        <f>""</f>
        <v/>
      </c>
      <c r="D81">
        <f>""</f>
        <v/>
      </c>
      <c r="E81">
        <f>""</f>
        <v/>
      </c>
      <c r="F81">
        <f>""</f>
        <v/>
      </c>
      <c r="G81">
        <f>""</f>
        <v/>
      </c>
      <c r="H81">
        <f>""</f>
        <v/>
      </c>
      <c r="J81">
        <f>""</f>
        <v/>
      </c>
      <c r="K81">
        <f>""</f>
        <v/>
      </c>
      <c r="L81">
        <f>""</f>
        <v/>
      </c>
      <c r="M81">
        <f>""</f>
        <v/>
      </c>
      <c r="N81">
        <f>""</f>
        <v/>
      </c>
      <c r="O81">
        <f>""</f>
        <v/>
      </c>
    </row>
    <row r="82">
      <c r="A82">
        <f>""</f>
        <v/>
      </c>
      <c r="B82">
        <f>""</f>
        <v/>
      </c>
      <c r="C82">
        <f>""</f>
        <v/>
      </c>
      <c r="D82">
        <f>""</f>
        <v/>
      </c>
      <c r="E82">
        <f>""</f>
        <v/>
      </c>
      <c r="F82">
        <f>""</f>
        <v/>
      </c>
      <c r="G82">
        <f>""</f>
        <v/>
      </c>
      <c r="H82">
        <f>""</f>
        <v/>
      </c>
      <c r="J82">
        <f>""</f>
        <v/>
      </c>
      <c r="K82">
        <f>""</f>
        <v/>
      </c>
      <c r="L82">
        <f>""</f>
        <v/>
      </c>
      <c r="M82">
        <f>""</f>
        <v/>
      </c>
      <c r="N82">
        <f>""</f>
        <v/>
      </c>
      <c r="O82">
        <f>""</f>
        <v/>
      </c>
    </row>
    <row r="83">
      <c r="A83">
        <f>""</f>
        <v/>
      </c>
      <c r="B83">
        <f>""</f>
        <v/>
      </c>
      <c r="C83">
        <f>""</f>
        <v/>
      </c>
      <c r="D83">
        <f>""</f>
        <v/>
      </c>
      <c r="E83">
        <f>""</f>
        <v/>
      </c>
      <c r="F83">
        <f>""</f>
        <v/>
      </c>
      <c r="G83">
        <f>""</f>
        <v/>
      </c>
      <c r="H83">
        <f>""</f>
        <v/>
      </c>
      <c r="J83">
        <f>""</f>
        <v/>
      </c>
      <c r="K83">
        <f>""</f>
        <v/>
      </c>
      <c r="L83">
        <f>""</f>
        <v/>
      </c>
      <c r="M83">
        <f>""</f>
        <v/>
      </c>
      <c r="N83">
        <f>""</f>
        <v/>
      </c>
      <c r="O83">
        <f>""</f>
        <v/>
      </c>
    </row>
    <row r="84">
      <c r="A84">
        <f>""</f>
        <v/>
      </c>
      <c r="B84">
        <f>""</f>
        <v/>
      </c>
      <c r="C84">
        <f>""</f>
        <v/>
      </c>
      <c r="D84">
        <f>""</f>
        <v/>
      </c>
      <c r="E84">
        <f>""</f>
        <v/>
      </c>
      <c r="F84">
        <f>""</f>
        <v/>
      </c>
      <c r="G84">
        <f>""</f>
        <v/>
      </c>
      <c r="H84">
        <f>""</f>
        <v/>
      </c>
      <c r="J84">
        <f>""</f>
        <v/>
      </c>
      <c r="K84">
        <f>""</f>
        <v/>
      </c>
      <c r="L84">
        <f>""</f>
        <v/>
      </c>
      <c r="M84">
        <f>""</f>
        <v/>
      </c>
      <c r="N84">
        <f>""</f>
        <v/>
      </c>
      <c r="O84">
        <f>""</f>
        <v/>
      </c>
    </row>
    <row r="85">
      <c r="A85">
        <f>""</f>
        <v/>
      </c>
      <c r="B85">
        <f>""</f>
        <v/>
      </c>
      <c r="C85">
        <f>""</f>
        <v/>
      </c>
      <c r="D85">
        <f>""</f>
        <v/>
      </c>
      <c r="E85">
        <f>""</f>
        <v/>
      </c>
      <c r="F85">
        <f>""</f>
        <v/>
      </c>
      <c r="G85">
        <f>""</f>
        <v/>
      </c>
      <c r="H85">
        <f>""</f>
        <v/>
      </c>
      <c r="J85">
        <f>""</f>
        <v/>
      </c>
      <c r="K85">
        <f>""</f>
        <v/>
      </c>
      <c r="L85">
        <f>""</f>
        <v/>
      </c>
      <c r="M85">
        <f>""</f>
        <v/>
      </c>
      <c r="N85">
        <f>""</f>
        <v/>
      </c>
      <c r="O85">
        <f>""</f>
        <v/>
      </c>
    </row>
    <row r="86">
      <c r="A86">
        <f>""</f>
        <v/>
      </c>
      <c r="B86">
        <f>""</f>
        <v/>
      </c>
      <c r="C86">
        <f>""</f>
        <v/>
      </c>
      <c r="D86">
        <f>""</f>
        <v/>
      </c>
      <c r="E86">
        <f>""</f>
        <v/>
      </c>
      <c r="F86">
        <f>""</f>
        <v/>
      </c>
      <c r="G86">
        <f>""</f>
        <v/>
      </c>
      <c r="H86">
        <f>""</f>
        <v/>
      </c>
      <c r="J86">
        <f>""</f>
        <v/>
      </c>
      <c r="K86">
        <f>""</f>
        <v/>
      </c>
      <c r="L86">
        <f>""</f>
        <v/>
      </c>
      <c r="M86">
        <f>""</f>
        <v/>
      </c>
      <c r="N86">
        <f>""</f>
        <v/>
      </c>
      <c r="O86">
        <f>""</f>
        <v/>
      </c>
    </row>
    <row r="87">
      <c r="A87">
        <f>""</f>
        <v/>
      </c>
      <c r="B87">
        <f>""</f>
        <v/>
      </c>
      <c r="C87">
        <f>""</f>
        <v/>
      </c>
      <c r="D87">
        <f>""</f>
        <v/>
      </c>
      <c r="E87">
        <f>""</f>
        <v/>
      </c>
      <c r="F87">
        <f>""</f>
        <v/>
      </c>
      <c r="G87">
        <f>""</f>
        <v/>
      </c>
      <c r="H87">
        <f>""</f>
        <v/>
      </c>
      <c r="J87">
        <f>""</f>
        <v/>
      </c>
      <c r="K87">
        <f>""</f>
        <v/>
      </c>
      <c r="L87">
        <f>""</f>
        <v/>
      </c>
      <c r="M87">
        <f>""</f>
        <v/>
      </c>
      <c r="N87">
        <f>""</f>
        <v/>
      </c>
      <c r="O87">
        <f>""</f>
        <v/>
      </c>
    </row>
    <row r="88">
      <c r="A88">
        <f>""</f>
        <v/>
      </c>
      <c r="B88">
        <f>""</f>
        <v/>
      </c>
      <c r="C88">
        <f>""</f>
        <v/>
      </c>
      <c r="D88">
        <f>""</f>
        <v/>
      </c>
      <c r="E88">
        <f>""</f>
        <v/>
      </c>
      <c r="F88">
        <f>""</f>
        <v/>
      </c>
      <c r="G88">
        <f>""</f>
        <v/>
      </c>
      <c r="H88">
        <f>""</f>
        <v/>
      </c>
      <c r="J88">
        <f>""</f>
        <v/>
      </c>
      <c r="K88">
        <f>""</f>
        <v/>
      </c>
      <c r="L88">
        <f>""</f>
        <v/>
      </c>
      <c r="M88">
        <f>""</f>
        <v/>
      </c>
      <c r="N88">
        <f>""</f>
        <v/>
      </c>
      <c r="O88">
        <f>""</f>
        <v/>
      </c>
    </row>
    <row r="89">
      <c r="A89">
        <f>""</f>
        <v/>
      </c>
      <c r="B89">
        <f>""</f>
        <v/>
      </c>
      <c r="C89">
        <f>""</f>
        <v/>
      </c>
      <c r="D89">
        <f>""</f>
        <v/>
      </c>
      <c r="E89">
        <f>""</f>
        <v/>
      </c>
      <c r="F89">
        <f>""</f>
        <v/>
      </c>
      <c r="G89">
        <f>""</f>
        <v/>
      </c>
      <c r="H89">
        <f>""</f>
        <v/>
      </c>
      <c r="J89">
        <f>""</f>
        <v/>
      </c>
      <c r="K89">
        <f>""</f>
        <v/>
      </c>
      <c r="L89">
        <f>""</f>
        <v/>
      </c>
      <c r="M89">
        <f>""</f>
        <v/>
      </c>
      <c r="N89">
        <f>""</f>
        <v/>
      </c>
      <c r="O89">
        <f>""</f>
        <v/>
      </c>
    </row>
    <row r="90">
      <c r="A90">
        <f>""</f>
        <v/>
      </c>
      <c r="B90">
        <f>""</f>
        <v/>
      </c>
      <c r="C90">
        <f>""</f>
        <v/>
      </c>
      <c r="D90">
        <f>""</f>
        <v/>
      </c>
      <c r="E90">
        <f>""</f>
        <v/>
      </c>
      <c r="F90">
        <f>""</f>
        <v/>
      </c>
      <c r="G90">
        <f>""</f>
        <v/>
      </c>
      <c r="H90">
        <f>""</f>
        <v/>
      </c>
      <c r="J90">
        <f>""</f>
        <v/>
      </c>
      <c r="K90">
        <f>""</f>
        <v/>
      </c>
      <c r="L90">
        <f>""</f>
        <v/>
      </c>
      <c r="M90">
        <f>""</f>
        <v/>
      </c>
      <c r="N90">
        <f>""</f>
        <v/>
      </c>
      <c r="O90">
        <f>""</f>
        <v/>
      </c>
    </row>
    <row r="91">
      <c r="A91">
        <f>""</f>
        <v/>
      </c>
      <c r="B91">
        <f>""</f>
        <v/>
      </c>
      <c r="C91">
        <f>""</f>
        <v/>
      </c>
      <c r="D91">
        <f>""</f>
        <v/>
      </c>
      <c r="E91">
        <f>""</f>
        <v/>
      </c>
      <c r="F91">
        <f>""</f>
        <v/>
      </c>
      <c r="G91">
        <f>""</f>
        <v/>
      </c>
      <c r="H91">
        <f>""</f>
        <v/>
      </c>
      <c r="J91">
        <f>""</f>
        <v/>
      </c>
      <c r="K91">
        <f>""</f>
        <v/>
      </c>
      <c r="L91">
        <f>""</f>
        <v/>
      </c>
      <c r="M91">
        <f>""</f>
        <v/>
      </c>
      <c r="N91">
        <f>""</f>
        <v/>
      </c>
      <c r="O91">
        <f>""</f>
        <v/>
      </c>
    </row>
    <row r="92">
      <c r="A92">
        <f>""</f>
        <v/>
      </c>
      <c r="B92">
        <f>""</f>
        <v/>
      </c>
      <c r="C92">
        <f>""</f>
        <v/>
      </c>
      <c r="D92">
        <f>""</f>
        <v/>
      </c>
      <c r="E92">
        <f>""</f>
        <v/>
      </c>
      <c r="F92">
        <f>""</f>
        <v/>
      </c>
      <c r="G92">
        <f>""</f>
        <v/>
      </c>
      <c r="H92">
        <f>""</f>
        <v/>
      </c>
      <c r="J92">
        <f>""</f>
        <v/>
      </c>
      <c r="K92">
        <f>""</f>
        <v/>
      </c>
      <c r="L92">
        <f>""</f>
        <v/>
      </c>
      <c r="M92">
        <f>""</f>
        <v/>
      </c>
      <c r="N92">
        <f>""</f>
        <v/>
      </c>
      <c r="O92">
        <f>""</f>
        <v/>
      </c>
    </row>
    <row r="93">
      <c r="A93">
        <f>""</f>
        <v/>
      </c>
      <c r="B93">
        <f>""</f>
        <v/>
      </c>
      <c r="C93">
        <f>""</f>
        <v/>
      </c>
      <c r="D93">
        <f>""</f>
        <v/>
      </c>
      <c r="E93">
        <f>""</f>
        <v/>
      </c>
      <c r="F93">
        <f>""</f>
        <v/>
      </c>
      <c r="G93">
        <f>""</f>
        <v/>
      </c>
      <c r="H93">
        <f>""</f>
        <v/>
      </c>
      <c r="J93">
        <f>""</f>
        <v/>
      </c>
      <c r="K93">
        <f>""</f>
        <v/>
      </c>
      <c r="L93">
        <f>""</f>
        <v/>
      </c>
      <c r="M93">
        <f>""</f>
        <v/>
      </c>
      <c r="N93">
        <f>""</f>
        <v/>
      </c>
      <c r="O93">
        <f>""</f>
        <v/>
      </c>
    </row>
    <row r="94">
      <c r="A94">
        <f>""</f>
        <v/>
      </c>
      <c r="B94">
        <f>""</f>
        <v/>
      </c>
      <c r="C94">
        <f>""</f>
        <v/>
      </c>
      <c r="D94">
        <f>""</f>
        <v/>
      </c>
      <c r="E94">
        <f>""</f>
        <v/>
      </c>
      <c r="F94">
        <f>""</f>
        <v/>
      </c>
      <c r="G94">
        <f>""</f>
        <v/>
      </c>
      <c r="H94">
        <f>""</f>
        <v/>
      </c>
      <c r="J94">
        <f>""</f>
        <v/>
      </c>
      <c r="K94">
        <f>""</f>
        <v/>
      </c>
      <c r="L94">
        <f>""</f>
        <v/>
      </c>
      <c r="M94">
        <f>""</f>
        <v/>
      </c>
      <c r="N94">
        <f>""</f>
        <v/>
      </c>
      <c r="O94">
        <f>""</f>
        <v/>
      </c>
    </row>
    <row r="95">
      <c r="A95">
        <f>""</f>
        <v/>
      </c>
      <c r="B95">
        <f>""</f>
        <v/>
      </c>
      <c r="C95">
        <f>""</f>
        <v/>
      </c>
      <c r="D95">
        <f>""</f>
        <v/>
      </c>
      <c r="E95">
        <f>""</f>
        <v/>
      </c>
      <c r="F95">
        <f>""</f>
        <v/>
      </c>
      <c r="G95">
        <f>""</f>
        <v/>
      </c>
      <c r="H95">
        <f>""</f>
        <v/>
      </c>
      <c r="J95">
        <f>""</f>
        <v/>
      </c>
      <c r="K95">
        <f>""</f>
        <v/>
      </c>
      <c r="L95">
        <f>""</f>
        <v/>
      </c>
      <c r="M95">
        <f>""</f>
        <v/>
      </c>
      <c r="N95">
        <f>""</f>
        <v/>
      </c>
      <c r="O95">
        <f>""</f>
        <v/>
      </c>
    </row>
    <row r="96">
      <c r="A96">
        <f>""</f>
        <v/>
      </c>
      <c r="B96">
        <f>""</f>
        <v/>
      </c>
      <c r="C96">
        <f>""</f>
        <v/>
      </c>
      <c r="D96">
        <f>""</f>
        <v/>
      </c>
      <c r="E96">
        <f>""</f>
        <v/>
      </c>
      <c r="F96">
        <f>""</f>
        <v/>
      </c>
      <c r="G96">
        <f>""</f>
        <v/>
      </c>
      <c r="H96">
        <f>""</f>
        <v/>
      </c>
      <c r="J96">
        <f>""</f>
        <v/>
      </c>
      <c r="K96">
        <f>""</f>
        <v/>
      </c>
      <c r="L96">
        <f>""</f>
        <v/>
      </c>
      <c r="M96">
        <f>""</f>
        <v/>
      </c>
      <c r="N96">
        <f>""</f>
        <v/>
      </c>
      <c r="O96">
        <f>""</f>
        <v/>
      </c>
    </row>
    <row r="97">
      <c r="A97">
        <f>""</f>
        <v/>
      </c>
      <c r="B97">
        <f>""</f>
        <v/>
      </c>
      <c r="C97">
        <f>""</f>
        <v/>
      </c>
      <c r="D97">
        <f>""</f>
        <v/>
      </c>
      <c r="E97">
        <f>""</f>
        <v/>
      </c>
      <c r="F97">
        <f>""</f>
        <v/>
      </c>
      <c r="G97">
        <f>""</f>
        <v/>
      </c>
      <c r="H97">
        <f>""</f>
        <v/>
      </c>
      <c r="J97">
        <f>""</f>
        <v/>
      </c>
      <c r="K97">
        <f>""</f>
        <v/>
      </c>
      <c r="L97">
        <f>""</f>
        <v/>
      </c>
      <c r="M97">
        <f>""</f>
        <v/>
      </c>
      <c r="N97">
        <f>""</f>
        <v/>
      </c>
      <c r="O97">
        <f>""</f>
        <v/>
      </c>
    </row>
    <row r="98">
      <c r="A98">
        <f>""</f>
        <v/>
      </c>
      <c r="B98">
        <f>""</f>
        <v/>
      </c>
      <c r="C98">
        <f>""</f>
        <v/>
      </c>
      <c r="D98">
        <f>""</f>
        <v/>
      </c>
      <c r="E98">
        <f>""</f>
        <v/>
      </c>
      <c r="F98">
        <f>""</f>
        <v/>
      </c>
      <c r="G98">
        <f>""</f>
        <v/>
      </c>
      <c r="H98">
        <f>""</f>
        <v/>
      </c>
      <c r="J98">
        <f>""</f>
        <v/>
      </c>
      <c r="K98">
        <f>""</f>
        <v/>
      </c>
      <c r="L98">
        <f>""</f>
        <v/>
      </c>
      <c r="M98">
        <f>""</f>
        <v/>
      </c>
      <c r="N98">
        <f>""</f>
        <v/>
      </c>
      <c r="O98">
        <f>""</f>
        <v/>
      </c>
    </row>
    <row r="99">
      <c r="A99">
        <f>""</f>
        <v/>
      </c>
      <c r="B99">
        <f>""</f>
        <v/>
      </c>
      <c r="C99">
        <f>""</f>
        <v/>
      </c>
      <c r="D99">
        <f>""</f>
        <v/>
      </c>
      <c r="E99">
        <f>""</f>
        <v/>
      </c>
      <c r="F99">
        <f>""</f>
        <v/>
      </c>
      <c r="G99">
        <f>""</f>
        <v/>
      </c>
      <c r="H99">
        <f>""</f>
        <v/>
      </c>
      <c r="J99">
        <f>""</f>
        <v/>
      </c>
      <c r="K99">
        <f>""</f>
        <v/>
      </c>
      <c r="L99">
        <f>""</f>
        <v/>
      </c>
      <c r="M99">
        <f>""</f>
        <v/>
      </c>
      <c r="N99">
        <f>""</f>
        <v/>
      </c>
      <c r="O99">
        <f>""</f>
        <v/>
      </c>
    </row>
    <row r="100">
      <c r="A100">
        <f>""</f>
        <v/>
      </c>
      <c r="B100">
        <f>""</f>
        <v/>
      </c>
      <c r="C100">
        <f>""</f>
        <v/>
      </c>
      <c r="D100">
        <f>""</f>
        <v/>
      </c>
      <c r="E100">
        <f>""</f>
        <v/>
      </c>
      <c r="F100">
        <f>""</f>
        <v/>
      </c>
      <c r="G100">
        <f>""</f>
        <v/>
      </c>
      <c r="H100">
        <f>""</f>
        <v/>
      </c>
      <c r="J100">
        <f>""</f>
        <v/>
      </c>
      <c r="K100">
        <f>""</f>
        <v/>
      </c>
      <c r="L100">
        <f>""</f>
        <v/>
      </c>
      <c r="M100">
        <f>""</f>
        <v/>
      </c>
      <c r="N100">
        <f>""</f>
        <v/>
      </c>
      <c r="O100">
        <f>""</f>
        <v/>
      </c>
    </row>
    <row r="101">
      <c r="A101">
        <f>""</f>
        <v/>
      </c>
      <c r="B101">
        <f>""</f>
        <v/>
      </c>
      <c r="C101">
        <f>""</f>
        <v/>
      </c>
      <c r="D101">
        <f>""</f>
        <v/>
      </c>
      <c r="E101">
        <f>""</f>
        <v/>
      </c>
      <c r="F101">
        <f>""</f>
        <v/>
      </c>
      <c r="G101">
        <f>""</f>
        <v/>
      </c>
      <c r="H101">
        <f>""</f>
        <v/>
      </c>
      <c r="J101">
        <f>""</f>
        <v/>
      </c>
      <c r="K101">
        <f>""</f>
        <v/>
      </c>
      <c r="L101">
        <f>""</f>
        <v/>
      </c>
      <c r="M101">
        <f>""</f>
        <v/>
      </c>
      <c r="N101">
        <f>""</f>
        <v/>
      </c>
      <c r="O101">
        <f>""</f>
        <v/>
      </c>
    </row>
  </sheetData>
  <mergeCells count="1">
    <mergeCell ref="A1:P1"/>
  </mergeCells>
  <conditionalFormatting sqref="H7">
    <cfRule type="expression" priority="1" dxfId="0">
      <formula>H7&gt;0</formula>
    </cfRule>
  </conditionalFormatting>
  <conditionalFormatting sqref="D10">
    <cfRule type="expression" priority="2" dxfId="1">
      <formula>D10&gt;0</formula>
    </cfRule>
  </conditionalFormatting>
  <conditionalFormatting sqref="F10">
    <cfRule type="expression" priority="3" dxfId="1">
      <formula>F10&gt;0</formula>
    </cfRule>
  </conditionalFormatting>
  <conditionalFormatting sqref="B10">
    <cfRule type="expression" priority="4" dxfId="2">
      <formula>B10&gt;0</formula>
    </cfRule>
  </conditionalFormatting>
  <conditionalFormatting sqref="F7">
    <cfRule type="expression" priority="5" dxfId="2">
      <formula>F7&gt;0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S106"/>
  <sheetViews>
    <sheetView showGridLines="0" zoomScale="90" workbookViewId="0">
      <pane ySplit="6" topLeftCell="A7" activePane="bottomLeft" state="frozen"/>
      <selection pane="bottomLeft" activeCell="A1" sqref="A1"/>
    </sheetView>
  </sheetViews>
  <sheetFormatPr baseColWidth="8" defaultRowHeight="15"/>
  <cols>
    <col width="18" customWidth="1" min="1" max="1"/>
    <col width="13" customWidth="1" min="2" max="2"/>
    <col width="16" customWidth="1" min="3" max="3"/>
    <col width="18" customWidth="1" min="4" max="4"/>
    <col width="17" customWidth="1" min="5" max="5"/>
    <col width="14" customWidth="1" min="6" max="6"/>
    <col width="18" customWidth="1" min="7" max="7"/>
    <col width="19" customWidth="1" min="8" max="8"/>
    <col width="24" customWidth="1" min="9" max="9"/>
    <col width="18" customWidth="1" min="10" max="10"/>
    <col width="20" customWidth="1" min="11" max="11"/>
    <col width="32" customWidth="1" min="12" max="12"/>
    <col width="24" customWidth="1" min="13" max="13"/>
    <col width="24" customWidth="1" min="14" max="14"/>
    <col width="31" customWidth="1" min="15" max="15"/>
    <col width="18" customWidth="1" min="16" max="16"/>
    <col width="18" customWidth="1" min="17" max="17"/>
    <col width="18" customWidth="1" min="18" max="18"/>
    <col width="14" customWidth="1" min="19" max="19"/>
  </cols>
  <sheetData>
    <row r="1" ht="26" customHeight="1">
      <c r="A1" s="1" t="inlineStr">
        <is>
          <t>Batch Production Schedule Input and Planning Checks</t>
        </is>
      </c>
      <c r="B1" s="19" t="n"/>
      <c r="C1" s="19" t="n"/>
      <c r="D1" s="19" t="n"/>
      <c r="E1" s="19" t="n"/>
      <c r="F1" s="19" t="n"/>
      <c r="G1" s="19" t="n"/>
      <c r="H1" s="19" t="n"/>
      <c r="I1" s="19" t="n"/>
      <c r="J1" s="19" t="n"/>
      <c r="K1" s="19" t="n"/>
      <c r="L1" s="19" t="n"/>
      <c r="M1" s="19" t="n"/>
      <c r="N1" s="19" t="n"/>
      <c r="O1" s="19" t="n"/>
      <c r="P1" s="20" t="n"/>
      <c r="Q1" s="1" t="inlineStr">
        <is>
          <t>Vessel or Line Capacity Reference</t>
        </is>
      </c>
      <c r="R1" s="19" t="n"/>
      <c r="S1" s="20" t="n"/>
    </row>
    <row r="2" ht="42" customHeight="1">
      <c r="A2" s="2" t="inlineStr">
        <is>
          <t>Enter production batches in yellow cells. Inputs include planned batch IDs, due dates, vessel or line capacity, and changeover families.</t>
        </is>
      </c>
      <c r="Q2" s="11" t="inlineStr">
        <is>
          <t>Enter each vessel or line once. Capacity units must match the batch capacity unit exactly. No unit conversion is performed.</t>
        </is>
      </c>
    </row>
    <row r="3" ht="28" customHeight="1">
      <c r="A3" s="2" t="inlineStr">
        <is>
          <t>Capacity and changeover checks determine future sequence fit, the future batch calendar, and the unscheduled batch list.</t>
        </is>
      </c>
    </row>
    <row r="4" ht="22" customHeight="1">
      <c r="A4" s="3" t="inlineStr">
        <is>
          <t>Illustrative sample rows in rows 7 through 16 are examples only and should be replaced for planning use.</t>
        </is>
      </c>
      <c r="Q4" s="3" t="inlineStr">
        <is>
          <t>Illustrative capacity rows in rows 7 through 10 are examples only.</t>
        </is>
      </c>
    </row>
    <row r="6" ht="38" customHeight="1">
      <c r="A6" s="8" t="inlineStr">
        <is>
          <t>Planned Batch ID</t>
        </is>
      </c>
      <c r="B6" s="8" t="inlineStr">
        <is>
          <t>Due Date</t>
        </is>
      </c>
      <c r="C6" s="8" t="inlineStr">
        <is>
          <t>Vessel or Line</t>
        </is>
      </c>
      <c r="D6" s="8" t="inlineStr">
        <is>
          <t>Changeover Family</t>
        </is>
      </c>
      <c r="E6" s="8" t="inlineStr">
        <is>
          <t>Required Capacity</t>
        </is>
      </c>
      <c r="F6" s="8" t="inlineStr">
        <is>
          <t>Capacity Unit</t>
        </is>
      </c>
      <c r="G6" s="8" t="inlineStr">
        <is>
          <t>Future Calendar Order</t>
        </is>
      </c>
      <c r="H6" s="8" t="inlineStr">
        <is>
          <t>Vessel or Line Sequence</t>
        </is>
      </c>
      <c r="I6" s="8" t="inlineStr">
        <is>
          <t>Future Sequence Fit</t>
        </is>
      </c>
      <c r="J6" s="8" t="inlineStr">
        <is>
          <t>Available Capacity</t>
        </is>
      </c>
      <c r="K6" s="8" t="inlineStr">
        <is>
          <t>Available Capacity Unit</t>
        </is>
      </c>
      <c r="L6" s="8" t="inlineStr">
        <is>
          <t>Capacity Check</t>
        </is>
      </c>
      <c r="M6" s="8" t="inlineStr">
        <is>
          <t>Previous Planned Batch ID</t>
        </is>
      </c>
      <c r="N6" s="8" t="inlineStr">
        <is>
          <t>Previous Changeover Family</t>
        </is>
      </c>
      <c r="O6" s="8" t="inlineStr">
        <is>
          <t>Changeover Check</t>
        </is>
      </c>
      <c r="P6" s="8" t="inlineStr">
        <is>
          <t>Scheduling Result</t>
        </is>
      </c>
      <c r="Q6" s="8" t="inlineStr">
        <is>
          <t>Vessel or Line</t>
        </is>
      </c>
      <c r="R6" s="8" t="inlineStr">
        <is>
          <t>Available Capacity</t>
        </is>
      </c>
      <c r="S6" s="8" t="inlineStr">
        <is>
          <t>Capacity Unit</t>
        </is>
      </c>
    </row>
    <row r="7">
      <c r="A7" s="12" t="inlineStr">
        <is>
          <t>B-1001</t>
        </is>
      </c>
      <c r="B7" s="13" t="n">
        <v>46297</v>
      </c>
      <c r="C7" s="12" t="inlineStr">
        <is>
          <t>Line 1</t>
        </is>
      </c>
      <c r="D7" s="12" t="inlineStr">
        <is>
          <t>Amber</t>
        </is>
      </c>
      <c r="E7" s="14" t="n">
        <v>80</v>
      </c>
      <c r="F7" s="12" t="inlineStr">
        <is>
          <t>gallons</t>
        </is>
      </c>
      <c r="G7" s="9">
        <f>IFERROR(IF($I7&lt;&gt;"Fits future sequence","",SUMPRODUCT(--($I$7:$I$106="Fits future sequence"),--($B$7:$B$106&lt;$B7))+SUMPRODUCT(--($I$7:$I7="Fits future sequence"),--($B$7:$B7=$B7))),"")</f>
        <v/>
      </c>
      <c r="H7" s="9">
        <f>IFERROR(IF($I7&lt;&gt;"Fits future sequence","",SUMPRODUCT(--($I$7:$I$106="Fits future sequence"),--($C$7:$C$106=$C7),--($B$7:$B$106&lt;$B7))+SUMPRODUCT(--($I$7:$I7="Fits future sequence"),--($C$7:$C7=$C7),--($B$7:$B7=$B7))),"")</f>
        <v/>
      </c>
      <c r="I7" s="9">
        <f>IFERROR(IF($A7="","",IF(NOT(ISNUMBER($B7)),"Due date needed",IF($B7&lt;TODAY(),"Due date is not future",IF($C7="","Vessel or line needed",IF($D7="","Changeover family needed",IF($L7="Capacity fits","Fits future sequence","Cannot fit future sequence")))))),"")</f>
        <v/>
      </c>
      <c r="J7" s="15">
        <f>IFERROR(IF(OR($A7="",$C7=""),"",IFERROR(VLOOKUP($C7,$Q$7:$S$106,2,FALSE),"")),"")</f>
        <v/>
      </c>
      <c r="K7" s="9">
        <f>IFERROR(IF(OR($A7="",$C7=""),"",IFERROR(VLOOKUP($C7,$Q$7:$S$106,3,FALSE),"")),"")</f>
        <v/>
      </c>
      <c r="L7" s="9">
        <f>IFERROR(IF($A7="","",IF($C7="","Vessel or line needed",IF(NOT(ISNUMBER($E7)),"Required capacity needed",IF($F7="","Required capacity unit needed",IF(NOT(ISNUMBER($J7)),"Vessel or line capacity not found",IF($K7&lt;&gt;$F7,"Capacity units do not match",IF($E7&lt;=$J7,"Capacity fits","Capacity exceeds vessel or line capacity"))))))),"")</f>
        <v/>
      </c>
      <c r="M7" s="9">
        <f>IFERROR(IF(OR($A7="",$H7="",$H7=1),"",INDEX($A$7:$A$106,SUMPRODUCT(IFERROR(($C$7:$C$106=$C7)*($H$7:$H$106=$H7-1)*(ROW($A$7:$A$106)-ROW($A$7)+1),0)))),"")</f>
        <v/>
      </c>
      <c r="N7" s="9">
        <f>IFERROR(IF(OR($A7="",$H7="",$H7=1),"",INDEX($D$7:$D$106,SUMPRODUCT(IFERROR(($C$7:$C$106=$C7)*($H$7:$H$106=$H7-1)*(ROW($D$7:$D$106)-ROW($D$7)+1),0)))),"")</f>
        <v/>
      </c>
      <c r="O7" s="9">
        <f>IFERROR(IF($A7="","",IF($I7&lt;&gt;"Fits future sequence","",IF($H7=1,"First planned batch on vessel or line",IF(OR($D7="",$N7=""),"Changeover family needed",IF($D7=$N7,"Same family continuation","Changeover review needed"))))),"")</f>
        <v/>
      </c>
      <c r="P7" s="9">
        <f>IFERROR(IF($A7="","",IF($I7="Fits future sequence","Scheduled","Unscheduled")),"")</f>
        <v/>
      </c>
      <c r="Q7" s="12" t="inlineStr">
        <is>
          <t>Line 1</t>
        </is>
      </c>
      <c r="R7" s="14" t="n">
        <v>100</v>
      </c>
      <c r="S7" s="12" t="inlineStr">
        <is>
          <t>gallons</t>
        </is>
      </c>
    </row>
    <row r="8">
      <c r="A8" s="12" t="inlineStr">
        <is>
          <t>B-1002</t>
        </is>
      </c>
      <c r="B8" s="13" t="n">
        <v>46297</v>
      </c>
      <c r="C8" s="12" t="inlineStr">
        <is>
          <t>Line 1</t>
        </is>
      </c>
      <c r="D8" s="12" t="inlineStr">
        <is>
          <t>Amber</t>
        </is>
      </c>
      <c r="E8" s="14" t="n">
        <v>90</v>
      </c>
      <c r="F8" s="12" t="inlineStr">
        <is>
          <t>gallons</t>
        </is>
      </c>
      <c r="G8" s="9">
        <f>IFERROR(IF($I8&lt;&gt;"Fits future sequence","",SUMPRODUCT(--($I$7:$I$106="Fits future sequence"),--($B$7:$B$106&lt;$B8))+SUMPRODUCT(--($I$7:$I8="Fits future sequence"),--($B$7:$B8=$B8))),"")</f>
        <v/>
      </c>
      <c r="H8" s="9">
        <f>IFERROR(IF($I8&lt;&gt;"Fits future sequence","",SUMPRODUCT(--($I$7:$I$106="Fits future sequence"),--($C$7:$C$106=$C8),--($B$7:$B$106&lt;$B8))+SUMPRODUCT(--($I$7:$I8="Fits future sequence"),--($C$7:$C8=$C8),--($B$7:$B8=$B8))),"")</f>
        <v/>
      </c>
      <c r="I8" s="9">
        <f>IFERROR(IF($A8="","",IF(NOT(ISNUMBER($B8)),"Due date needed",IF($B8&lt;TODAY(),"Due date is not future",IF($C8="","Vessel or line needed",IF($D8="","Changeover family needed",IF($L8="Capacity fits","Fits future sequence","Cannot fit future sequence")))))),"")</f>
        <v/>
      </c>
      <c r="J8" s="15">
        <f>IFERROR(IF(OR($A8="",$C8=""),"",IFERROR(VLOOKUP($C8,$Q$7:$S$106,2,FALSE),"")),"")</f>
        <v/>
      </c>
      <c r="K8" s="9">
        <f>IFERROR(IF(OR($A8="",$C8=""),"",IFERROR(VLOOKUP($C8,$Q$7:$S$106,3,FALSE),"")),"")</f>
        <v/>
      </c>
      <c r="L8" s="9">
        <f>IFERROR(IF($A8="","",IF($C8="","Vessel or line needed",IF(NOT(ISNUMBER($E8)),"Required capacity needed",IF($F8="","Required capacity unit needed",IF(NOT(ISNUMBER($J8)),"Vessel or line capacity not found",IF($K8&lt;&gt;$F8,"Capacity units do not match",IF($E8&lt;=$J8,"Capacity fits","Capacity exceeds vessel or line capacity"))))))),"")</f>
        <v/>
      </c>
      <c r="M8" s="9">
        <f>IFERROR(IF(OR($A8="",$H8="",$H8=1),"",INDEX($A$7:$A$106,SUMPRODUCT(IFERROR(($C$7:$C$106=$C8)*($H$7:$H$106=$H8-1)*(ROW($A$7:$A$106)-ROW($A$7)+1),0)))),"")</f>
        <v/>
      </c>
      <c r="N8" s="9">
        <f>IFERROR(IF(OR($A8="",$H8="",$H8=1),"",INDEX($D$7:$D$106,SUMPRODUCT(IFERROR(($C$7:$C$106=$C8)*($H$7:$H$106=$H8-1)*(ROW($D$7:$D$106)-ROW($D$7)+1),0)))),"")</f>
        <v/>
      </c>
      <c r="O8" s="9">
        <f>IFERROR(IF($A8="","",IF($I8&lt;&gt;"Fits future sequence","",IF($H8=1,"First planned batch on vessel or line",IF(OR($D8="",$N8=""),"Changeover family needed",IF($D8=$N8,"Same family continuation","Changeover review needed"))))),"")</f>
        <v/>
      </c>
      <c r="P8" s="9">
        <f>IFERROR(IF($A8="","",IF($I8="Fits future sequence","Scheduled","Unscheduled")),"")</f>
        <v/>
      </c>
      <c r="Q8" s="12" t="inlineStr">
        <is>
          <t>Line 2</t>
        </is>
      </c>
      <c r="R8" s="14" t="n">
        <v>80</v>
      </c>
      <c r="S8" s="12" t="inlineStr">
        <is>
          <t>gallons</t>
        </is>
      </c>
    </row>
    <row r="9">
      <c r="A9" s="12" t="inlineStr">
        <is>
          <t>B-1003</t>
        </is>
      </c>
      <c r="B9" s="13" t="n">
        <v>46298</v>
      </c>
      <c r="C9" s="12" t="inlineStr">
        <is>
          <t>Line 1</t>
        </is>
      </c>
      <c r="D9" s="12" t="inlineStr">
        <is>
          <t>Blue</t>
        </is>
      </c>
      <c r="E9" s="14" t="n">
        <v>110</v>
      </c>
      <c r="F9" s="12" t="inlineStr">
        <is>
          <t>gallons</t>
        </is>
      </c>
      <c r="G9" s="9">
        <f>IFERROR(IF($I9&lt;&gt;"Fits future sequence","",SUMPRODUCT(--($I$7:$I$106="Fits future sequence"),--($B$7:$B$106&lt;$B9))+SUMPRODUCT(--($I$7:$I9="Fits future sequence"),--($B$7:$B9=$B9))),"")</f>
        <v/>
      </c>
      <c r="H9" s="9">
        <f>IFERROR(IF($I9&lt;&gt;"Fits future sequence","",SUMPRODUCT(--($I$7:$I$106="Fits future sequence"),--($C$7:$C$106=$C9),--($B$7:$B$106&lt;$B9))+SUMPRODUCT(--($I$7:$I9="Fits future sequence"),--($C$7:$C9=$C9),--($B$7:$B9=$B9))),"")</f>
        <v/>
      </c>
      <c r="I9" s="9">
        <f>IFERROR(IF($A9="","",IF(NOT(ISNUMBER($B9)),"Due date needed",IF($B9&lt;TODAY(),"Due date is not future",IF($C9="","Vessel or line needed",IF($D9="","Changeover family needed",IF($L9="Capacity fits","Fits future sequence","Cannot fit future sequence")))))),"")</f>
        <v/>
      </c>
      <c r="J9" s="15">
        <f>IFERROR(IF(OR($A9="",$C9=""),"",IFERROR(VLOOKUP($C9,$Q$7:$S$106,2,FALSE),"")),"")</f>
        <v/>
      </c>
      <c r="K9" s="9">
        <f>IFERROR(IF(OR($A9="",$C9=""),"",IFERROR(VLOOKUP($C9,$Q$7:$S$106,3,FALSE),"")),"")</f>
        <v/>
      </c>
      <c r="L9" s="9">
        <f>IFERROR(IF($A9="","",IF($C9="","Vessel or line needed",IF(NOT(ISNUMBER($E9)),"Required capacity needed",IF($F9="","Required capacity unit needed",IF(NOT(ISNUMBER($J9)),"Vessel or line capacity not found",IF($K9&lt;&gt;$F9,"Capacity units do not match",IF($E9&lt;=$J9,"Capacity fits","Capacity exceeds vessel or line capacity"))))))),"")</f>
        <v/>
      </c>
      <c r="M9" s="9">
        <f>IFERROR(IF(OR($A9="",$H9="",$H9=1),"",INDEX($A$7:$A$106,SUMPRODUCT(IFERROR(($C$7:$C$106=$C9)*($H$7:$H$106=$H9-1)*(ROW($A$7:$A$106)-ROW($A$7)+1),0)))),"")</f>
        <v/>
      </c>
      <c r="N9" s="9">
        <f>IFERROR(IF(OR($A9="",$H9="",$H9=1),"",INDEX($D$7:$D$106,SUMPRODUCT(IFERROR(($C$7:$C$106=$C9)*($H$7:$H$106=$H9-1)*(ROW($D$7:$D$106)-ROW($D$7)+1),0)))),"")</f>
        <v/>
      </c>
      <c r="O9" s="9">
        <f>IFERROR(IF($A9="","",IF($I9&lt;&gt;"Fits future sequence","",IF($H9=1,"First planned batch on vessel or line",IF(OR($D9="",$N9=""),"Changeover family needed",IF($D9=$N9,"Same family continuation","Changeover review needed"))))),"")</f>
        <v/>
      </c>
      <c r="P9" s="9">
        <f>IFERROR(IF($A9="","",IF($I9="Fits future sequence","Scheduled","Unscheduled")),"")</f>
        <v/>
      </c>
      <c r="Q9" s="12" t="inlineStr">
        <is>
          <t>Vessel 2</t>
        </is>
      </c>
      <c r="R9" s="14" t="n">
        <v>250</v>
      </c>
      <c r="S9" s="12" t="inlineStr">
        <is>
          <t>pounds</t>
        </is>
      </c>
    </row>
    <row r="10">
      <c r="A10" s="12" t="inlineStr">
        <is>
          <t>B-1004</t>
        </is>
      </c>
      <c r="B10" s="13" t="n">
        <v>46299</v>
      </c>
      <c r="C10" s="12" t="inlineStr">
        <is>
          <t>Vessel 2</t>
        </is>
      </c>
      <c r="D10" s="12" t="inlineStr">
        <is>
          <t>Blue</t>
        </is>
      </c>
      <c r="E10" s="14" t="n">
        <v>200</v>
      </c>
      <c r="F10" s="12" t="inlineStr">
        <is>
          <t>pounds</t>
        </is>
      </c>
      <c r="G10" s="9">
        <f>IFERROR(IF($I10&lt;&gt;"Fits future sequence","",SUMPRODUCT(--($I$7:$I$106="Fits future sequence"),--($B$7:$B$106&lt;$B10))+SUMPRODUCT(--($I$7:$I10="Fits future sequence"),--($B$7:$B10=$B10))),"")</f>
        <v/>
      </c>
      <c r="H10" s="9">
        <f>IFERROR(IF($I10&lt;&gt;"Fits future sequence","",SUMPRODUCT(--($I$7:$I$106="Fits future sequence"),--($C$7:$C$106=$C10),--($B$7:$B$106&lt;$B10))+SUMPRODUCT(--($I$7:$I10="Fits future sequence"),--($C$7:$C10=$C10),--($B$7:$B10=$B10))),"")</f>
        <v/>
      </c>
      <c r="I10" s="9">
        <f>IFERROR(IF($A10="","",IF(NOT(ISNUMBER($B10)),"Due date needed",IF($B10&lt;TODAY(),"Due date is not future",IF($C10="","Vessel or line needed",IF($D10="","Changeover family needed",IF($L10="Capacity fits","Fits future sequence","Cannot fit future sequence")))))),"")</f>
        <v/>
      </c>
      <c r="J10" s="15">
        <f>IFERROR(IF(OR($A10="",$C10=""),"",IFERROR(VLOOKUP($C10,$Q$7:$S$106,2,FALSE),"")),"")</f>
        <v/>
      </c>
      <c r="K10" s="9">
        <f>IFERROR(IF(OR($A10="",$C10=""),"",IFERROR(VLOOKUP($C10,$Q$7:$S$106,3,FALSE),"")),"")</f>
        <v/>
      </c>
      <c r="L10" s="9">
        <f>IFERROR(IF($A10="","",IF($C10="","Vessel or line needed",IF(NOT(ISNUMBER($E10)),"Required capacity needed",IF($F10="","Required capacity unit needed",IF(NOT(ISNUMBER($J10)),"Vessel or line capacity not found",IF($K10&lt;&gt;$F10,"Capacity units do not match",IF($E10&lt;=$J10,"Capacity fits","Capacity exceeds vessel or line capacity"))))))),"")</f>
        <v/>
      </c>
      <c r="M10" s="9">
        <f>IFERROR(IF(OR($A10="",$H10="",$H10=1),"",INDEX($A$7:$A$106,SUMPRODUCT(IFERROR(($C$7:$C$106=$C10)*($H$7:$H$106=$H10-1)*(ROW($A$7:$A$106)-ROW($A$7)+1),0)))),"")</f>
        <v/>
      </c>
      <c r="N10" s="9">
        <f>IFERROR(IF(OR($A10="",$H10="",$H10=1),"",INDEX($D$7:$D$106,SUMPRODUCT(IFERROR(($C$7:$C$106=$C10)*($H$7:$H$106=$H10-1)*(ROW($D$7:$D$106)-ROW($D$7)+1),0)))),"")</f>
        <v/>
      </c>
      <c r="O10" s="9">
        <f>IFERROR(IF($A10="","",IF($I10&lt;&gt;"Fits future sequence","",IF($H10=1,"First planned batch on vessel or line",IF(OR($D10="",$N10=""),"Changeover family needed",IF($D10=$N10,"Same family continuation","Changeover review needed"))))),"")</f>
        <v/>
      </c>
      <c r="P10" s="9">
        <f>IFERROR(IF($A10="","",IF($I10="Fits future sequence","Scheduled","Unscheduled")),"")</f>
        <v/>
      </c>
      <c r="Q10" s="12" t="inlineStr">
        <is>
          <t>Vessel 3</t>
        </is>
      </c>
      <c r="R10" s="14" t="n">
        <v>120</v>
      </c>
      <c r="S10" s="12" t="inlineStr">
        <is>
          <t>gallons</t>
        </is>
      </c>
    </row>
    <row r="11">
      <c r="A11" s="12" t="inlineStr">
        <is>
          <t>B-1005</t>
        </is>
      </c>
      <c r="B11" s="13" t="n">
        <v>46300</v>
      </c>
      <c r="C11" s="12" t="inlineStr">
        <is>
          <t>Vessel 2</t>
        </is>
      </c>
      <c r="D11" s="12" t="inlineStr">
        <is>
          <t>Green</t>
        </is>
      </c>
      <c r="E11" s="14" t="n">
        <v>100</v>
      </c>
      <c r="F11" s="12" t="inlineStr">
        <is>
          <t>pounds</t>
        </is>
      </c>
      <c r="G11" s="9">
        <f>IFERROR(IF($I11&lt;&gt;"Fits future sequence","",SUMPRODUCT(--($I$7:$I$106="Fits future sequence"),--($B$7:$B$106&lt;$B11))+SUMPRODUCT(--($I$7:$I11="Fits future sequence"),--($B$7:$B11=$B11))),"")</f>
        <v/>
      </c>
      <c r="H11" s="9">
        <f>IFERROR(IF($I11&lt;&gt;"Fits future sequence","",SUMPRODUCT(--($I$7:$I$106="Fits future sequence"),--($C$7:$C$106=$C11),--($B$7:$B$106&lt;$B11))+SUMPRODUCT(--($I$7:$I11="Fits future sequence"),--($C$7:$C11=$C11),--($B$7:$B11=$B11))),"")</f>
        <v/>
      </c>
      <c r="I11" s="9">
        <f>IFERROR(IF($A11="","",IF(NOT(ISNUMBER($B11)),"Due date needed",IF($B11&lt;TODAY(),"Due date is not future",IF($C11="","Vessel or line needed",IF($D11="","Changeover family needed",IF($L11="Capacity fits","Fits future sequence","Cannot fit future sequence")))))),"")</f>
        <v/>
      </c>
      <c r="J11" s="15">
        <f>IFERROR(IF(OR($A11="",$C11=""),"",IFERROR(VLOOKUP($C11,$Q$7:$S$106,2,FALSE),"")),"")</f>
        <v/>
      </c>
      <c r="K11" s="9">
        <f>IFERROR(IF(OR($A11="",$C11=""),"",IFERROR(VLOOKUP($C11,$Q$7:$S$106,3,FALSE),"")),"")</f>
        <v/>
      </c>
      <c r="L11" s="9">
        <f>IFERROR(IF($A11="","",IF($C11="","Vessel or line needed",IF(NOT(ISNUMBER($E11)),"Required capacity needed",IF($F11="","Required capacity unit needed",IF(NOT(ISNUMBER($J11)),"Vessel or line capacity not found",IF($K11&lt;&gt;$F11,"Capacity units do not match",IF($E11&lt;=$J11,"Capacity fits","Capacity exceeds vessel or line capacity"))))))),"")</f>
        <v/>
      </c>
      <c r="M11" s="9">
        <f>IFERROR(IF(OR($A11="",$H11="",$H11=1),"",INDEX($A$7:$A$106,SUMPRODUCT(IFERROR(($C$7:$C$106=$C11)*($H$7:$H$106=$H11-1)*(ROW($A$7:$A$106)-ROW($A$7)+1),0)))),"")</f>
        <v/>
      </c>
      <c r="N11" s="9">
        <f>IFERROR(IF(OR($A11="",$H11="",$H11=1),"",INDEX($D$7:$D$106,SUMPRODUCT(IFERROR(($C$7:$C$106=$C11)*($H$7:$H$106=$H11-1)*(ROW($D$7:$D$106)-ROW($D$7)+1),0)))),"")</f>
        <v/>
      </c>
      <c r="O11" s="9">
        <f>IFERROR(IF($A11="","",IF($I11&lt;&gt;"Fits future sequence","",IF($H11=1,"First planned batch on vessel or line",IF(OR($D11="",$N11=""),"Changeover family needed",IF($D11=$N11,"Same family continuation","Changeover review needed"))))),"")</f>
        <v/>
      </c>
      <c r="P11" s="9">
        <f>IFERROR(IF($A11="","",IF($I11="Fits future sequence","Scheduled","Unscheduled")),"")</f>
        <v/>
      </c>
      <c r="Q11" s="12" t="n"/>
      <c r="R11" s="14" t="n"/>
      <c r="S11" s="12" t="n"/>
    </row>
    <row r="12">
      <c r="A12" s="12" t="inlineStr">
        <is>
          <t>B-1006</t>
        </is>
      </c>
      <c r="B12" s="13" t="n">
        <v>46301</v>
      </c>
      <c r="C12" s="12" t="inlineStr">
        <is>
          <t>Line 2</t>
        </is>
      </c>
      <c r="D12" s="12" t="inlineStr">
        <is>
          <t>Amber</t>
        </is>
      </c>
      <c r="E12" s="14" t="n">
        <v>60</v>
      </c>
      <c r="F12" s="12" t="inlineStr">
        <is>
          <t>gallons</t>
        </is>
      </c>
      <c r="G12" s="9">
        <f>IFERROR(IF($I12&lt;&gt;"Fits future sequence","",SUMPRODUCT(--($I$7:$I$106="Fits future sequence"),--($B$7:$B$106&lt;$B12))+SUMPRODUCT(--($I$7:$I12="Fits future sequence"),--($B$7:$B12=$B12))),"")</f>
        <v/>
      </c>
      <c r="H12" s="9">
        <f>IFERROR(IF($I12&lt;&gt;"Fits future sequence","",SUMPRODUCT(--($I$7:$I$106="Fits future sequence"),--($C$7:$C$106=$C12),--($B$7:$B$106&lt;$B12))+SUMPRODUCT(--($I$7:$I12="Fits future sequence"),--($C$7:$C12=$C12),--($B$7:$B12=$B12))),"")</f>
        <v/>
      </c>
      <c r="I12" s="9">
        <f>IFERROR(IF($A12="","",IF(NOT(ISNUMBER($B12)),"Due date needed",IF($B12&lt;TODAY(),"Due date is not future",IF($C12="","Vessel or line needed",IF($D12="","Changeover family needed",IF($L12="Capacity fits","Fits future sequence","Cannot fit future sequence")))))),"")</f>
        <v/>
      </c>
      <c r="J12" s="15">
        <f>IFERROR(IF(OR($A12="",$C12=""),"",IFERROR(VLOOKUP($C12,$Q$7:$S$106,2,FALSE),"")),"")</f>
        <v/>
      </c>
      <c r="K12" s="9">
        <f>IFERROR(IF(OR($A12="",$C12=""),"",IFERROR(VLOOKUP($C12,$Q$7:$S$106,3,FALSE),"")),"")</f>
        <v/>
      </c>
      <c r="L12" s="9">
        <f>IFERROR(IF($A12="","",IF($C12="","Vessel or line needed",IF(NOT(ISNUMBER($E12)),"Required capacity needed",IF($F12="","Required capacity unit needed",IF(NOT(ISNUMBER($J12)),"Vessel or line capacity not found",IF($K12&lt;&gt;$F12,"Capacity units do not match",IF($E12&lt;=$J12,"Capacity fits","Capacity exceeds vessel or line capacity"))))))),"")</f>
        <v/>
      </c>
      <c r="M12" s="9">
        <f>IFERROR(IF(OR($A12="",$H12="",$H12=1),"",INDEX($A$7:$A$106,SUMPRODUCT(IFERROR(($C$7:$C$106=$C12)*($H$7:$H$106=$H12-1)*(ROW($A$7:$A$106)-ROW($A$7)+1),0)))),"")</f>
        <v/>
      </c>
      <c r="N12" s="9">
        <f>IFERROR(IF(OR($A12="",$H12="",$H12=1),"",INDEX($D$7:$D$106,SUMPRODUCT(IFERROR(($C$7:$C$106=$C12)*($H$7:$H$106=$H12-1)*(ROW($D$7:$D$106)-ROW($D$7)+1),0)))),"")</f>
        <v/>
      </c>
      <c r="O12" s="9">
        <f>IFERROR(IF($A12="","",IF($I12&lt;&gt;"Fits future sequence","",IF($H12=1,"First planned batch on vessel or line",IF(OR($D12="",$N12=""),"Changeover family needed",IF($D12=$N12,"Same family continuation","Changeover review needed"))))),"")</f>
        <v/>
      </c>
      <c r="P12" s="9">
        <f>IFERROR(IF($A12="","",IF($I12="Fits future sequence","Scheduled","Unscheduled")),"")</f>
        <v/>
      </c>
      <c r="Q12" s="12" t="n"/>
      <c r="R12" s="14" t="n"/>
      <c r="S12" s="12" t="n"/>
    </row>
    <row r="13">
      <c r="A13" s="12" t="inlineStr">
        <is>
          <t>B-1007</t>
        </is>
      </c>
      <c r="B13" s="13" t="n">
        <v>46302</v>
      </c>
      <c r="C13" s="12" t="inlineStr">
        <is>
          <t>Line 2</t>
        </is>
      </c>
      <c r="D13" s="12" t="inlineStr">
        <is>
          <t>Amber</t>
        </is>
      </c>
      <c r="E13" s="14" t="n">
        <v>70</v>
      </c>
      <c r="F13" s="12" t="inlineStr">
        <is>
          <t>gallons</t>
        </is>
      </c>
      <c r="G13" s="9">
        <f>IFERROR(IF($I13&lt;&gt;"Fits future sequence","",SUMPRODUCT(--($I$7:$I$106="Fits future sequence"),--($B$7:$B$106&lt;$B13))+SUMPRODUCT(--($I$7:$I13="Fits future sequence"),--($B$7:$B13=$B13))),"")</f>
        <v/>
      </c>
      <c r="H13" s="9">
        <f>IFERROR(IF($I13&lt;&gt;"Fits future sequence","",SUMPRODUCT(--($I$7:$I$106="Fits future sequence"),--($C$7:$C$106=$C13),--($B$7:$B$106&lt;$B13))+SUMPRODUCT(--($I$7:$I13="Fits future sequence"),--($C$7:$C13=$C13),--($B$7:$B13=$B13))),"")</f>
        <v/>
      </c>
      <c r="I13" s="9">
        <f>IFERROR(IF($A13="","",IF(NOT(ISNUMBER($B13)),"Due date needed",IF($B13&lt;TODAY(),"Due date is not future",IF($C13="","Vessel or line needed",IF($D13="","Changeover family needed",IF($L13="Capacity fits","Fits future sequence","Cannot fit future sequence")))))),"")</f>
        <v/>
      </c>
      <c r="J13" s="15">
        <f>IFERROR(IF(OR($A13="",$C13=""),"",IFERROR(VLOOKUP($C13,$Q$7:$S$106,2,FALSE),"")),"")</f>
        <v/>
      </c>
      <c r="K13" s="9">
        <f>IFERROR(IF(OR($A13="",$C13=""),"",IFERROR(VLOOKUP($C13,$Q$7:$S$106,3,FALSE),"")),"")</f>
        <v/>
      </c>
      <c r="L13" s="9">
        <f>IFERROR(IF($A13="","",IF($C13="","Vessel or line needed",IF(NOT(ISNUMBER($E13)),"Required capacity needed",IF($F13="","Required capacity unit needed",IF(NOT(ISNUMBER($J13)),"Vessel or line capacity not found",IF($K13&lt;&gt;$F13,"Capacity units do not match",IF($E13&lt;=$J13,"Capacity fits","Capacity exceeds vessel or line capacity"))))))),"")</f>
        <v/>
      </c>
      <c r="M13" s="9">
        <f>IFERROR(IF(OR($A13="",$H13="",$H13=1),"",INDEX($A$7:$A$106,SUMPRODUCT(IFERROR(($C$7:$C$106=$C13)*($H$7:$H$106=$H13-1)*(ROW($A$7:$A$106)-ROW($A$7)+1),0)))),"")</f>
        <v/>
      </c>
      <c r="N13" s="9">
        <f>IFERROR(IF(OR($A13="",$H13="",$H13=1),"",INDEX($D$7:$D$106,SUMPRODUCT(IFERROR(($C$7:$C$106=$C13)*($H$7:$H$106=$H13-1)*(ROW($D$7:$D$106)-ROW($D$7)+1),0)))),"")</f>
        <v/>
      </c>
      <c r="O13" s="9">
        <f>IFERROR(IF($A13="","",IF($I13&lt;&gt;"Fits future sequence","",IF($H13=1,"First planned batch on vessel or line",IF(OR($D13="",$N13=""),"Changeover family needed",IF($D13=$N13,"Same family continuation","Changeover review needed"))))),"")</f>
        <v/>
      </c>
      <c r="P13" s="9">
        <f>IFERROR(IF($A13="","",IF($I13="Fits future sequence","Scheduled","Unscheduled")),"")</f>
        <v/>
      </c>
      <c r="Q13" s="12" t="n"/>
      <c r="R13" s="14" t="n"/>
      <c r="S13" s="12" t="n"/>
    </row>
    <row r="14">
      <c r="A14" s="12" t="inlineStr">
        <is>
          <t>B-1008</t>
        </is>
      </c>
      <c r="B14" s="13" t="n"/>
      <c r="C14" s="12" t="inlineStr">
        <is>
          <t>Line 2</t>
        </is>
      </c>
      <c r="D14" s="12" t="inlineStr">
        <is>
          <t>Blue</t>
        </is>
      </c>
      <c r="E14" s="14" t="n">
        <v>70</v>
      </c>
      <c r="F14" s="12" t="inlineStr">
        <is>
          <t>gallons</t>
        </is>
      </c>
      <c r="G14" s="9">
        <f>IFERROR(IF($I14&lt;&gt;"Fits future sequence","",SUMPRODUCT(--($I$7:$I$106="Fits future sequence"),--($B$7:$B$106&lt;$B14))+SUMPRODUCT(--($I$7:$I14="Fits future sequence"),--($B$7:$B14=$B14))),"")</f>
        <v/>
      </c>
      <c r="H14" s="9">
        <f>IFERROR(IF($I14&lt;&gt;"Fits future sequence","",SUMPRODUCT(--($I$7:$I$106="Fits future sequence"),--($C$7:$C$106=$C14),--($B$7:$B$106&lt;$B14))+SUMPRODUCT(--($I$7:$I14="Fits future sequence"),--($C$7:$C14=$C14),--($B$7:$B14=$B14))),"")</f>
        <v/>
      </c>
      <c r="I14" s="9">
        <f>IFERROR(IF($A14="","",IF(NOT(ISNUMBER($B14)),"Due date needed",IF($B14&lt;TODAY(),"Due date is not future",IF($C14="","Vessel or line needed",IF($D14="","Changeover family needed",IF($L14="Capacity fits","Fits future sequence","Cannot fit future sequence")))))),"")</f>
        <v/>
      </c>
      <c r="J14" s="15">
        <f>IFERROR(IF(OR($A14="",$C14=""),"",IFERROR(VLOOKUP($C14,$Q$7:$S$106,2,FALSE),"")),"")</f>
        <v/>
      </c>
      <c r="K14" s="9">
        <f>IFERROR(IF(OR($A14="",$C14=""),"",IFERROR(VLOOKUP($C14,$Q$7:$S$106,3,FALSE),"")),"")</f>
        <v/>
      </c>
      <c r="L14" s="9">
        <f>IFERROR(IF($A14="","",IF($C14="","Vessel or line needed",IF(NOT(ISNUMBER($E14)),"Required capacity needed",IF($F14="","Required capacity unit needed",IF(NOT(ISNUMBER($J14)),"Vessel or line capacity not found",IF($K14&lt;&gt;$F14,"Capacity units do not match",IF($E14&lt;=$J14,"Capacity fits","Capacity exceeds vessel or line capacity"))))))),"")</f>
        <v/>
      </c>
      <c r="M14" s="9">
        <f>IFERROR(IF(OR($A14="",$H14="",$H14=1),"",INDEX($A$7:$A$106,SUMPRODUCT(IFERROR(($C$7:$C$106=$C14)*($H$7:$H$106=$H14-1)*(ROW($A$7:$A$106)-ROW($A$7)+1),0)))),"")</f>
        <v/>
      </c>
      <c r="N14" s="9">
        <f>IFERROR(IF(OR($A14="",$H14="",$H14=1),"",INDEX($D$7:$D$106,SUMPRODUCT(IFERROR(($C$7:$C$106=$C14)*($H$7:$H$106=$H14-1)*(ROW($D$7:$D$106)-ROW($D$7)+1),0)))),"")</f>
        <v/>
      </c>
      <c r="O14" s="9">
        <f>IFERROR(IF($A14="","",IF($I14&lt;&gt;"Fits future sequence","",IF($H14=1,"First planned batch on vessel or line",IF(OR($D14="",$N14=""),"Changeover family needed",IF($D14=$N14,"Same family continuation","Changeover review needed"))))),"")</f>
        <v/>
      </c>
      <c r="P14" s="9">
        <f>IFERROR(IF($A14="","",IF($I14="Fits future sequence","Scheduled","Unscheduled")),"")</f>
        <v/>
      </c>
      <c r="Q14" s="12" t="n"/>
      <c r="R14" s="14" t="n"/>
      <c r="S14" s="12" t="n"/>
    </row>
    <row r="15">
      <c r="A15" s="12" t="inlineStr">
        <is>
          <t>B-1009</t>
        </is>
      </c>
      <c r="B15" s="13" t="n">
        <v>46303</v>
      </c>
      <c r="C15" s="12" t="inlineStr">
        <is>
          <t>Vessel 3</t>
        </is>
      </c>
      <c r="D15" s="12" t="inlineStr">
        <is>
          <t>Green</t>
        </is>
      </c>
      <c r="E15" s="14" t="n">
        <v>120</v>
      </c>
      <c r="F15" s="12" t="inlineStr">
        <is>
          <t>pounds</t>
        </is>
      </c>
      <c r="G15" s="9">
        <f>IFERROR(IF($I15&lt;&gt;"Fits future sequence","",SUMPRODUCT(--($I$7:$I$106="Fits future sequence"),--($B$7:$B$106&lt;$B15))+SUMPRODUCT(--($I$7:$I15="Fits future sequence"),--($B$7:$B15=$B15))),"")</f>
        <v/>
      </c>
      <c r="H15" s="9">
        <f>IFERROR(IF($I15&lt;&gt;"Fits future sequence","",SUMPRODUCT(--($I$7:$I$106="Fits future sequence"),--($C$7:$C$106=$C15),--($B$7:$B$106&lt;$B15))+SUMPRODUCT(--($I$7:$I15="Fits future sequence"),--($C$7:$C15=$C15),--($B$7:$B15=$B15))),"")</f>
        <v/>
      </c>
      <c r="I15" s="9">
        <f>IFERROR(IF($A15="","",IF(NOT(ISNUMBER($B15)),"Due date needed",IF($B15&lt;TODAY(),"Due date is not future",IF($C15="","Vessel or line needed",IF($D15="","Changeover family needed",IF($L15="Capacity fits","Fits future sequence","Cannot fit future sequence")))))),"")</f>
        <v/>
      </c>
      <c r="J15" s="15">
        <f>IFERROR(IF(OR($A15="",$C15=""),"",IFERROR(VLOOKUP($C15,$Q$7:$S$106,2,FALSE),"")),"")</f>
        <v/>
      </c>
      <c r="K15" s="9">
        <f>IFERROR(IF(OR($A15="",$C15=""),"",IFERROR(VLOOKUP($C15,$Q$7:$S$106,3,FALSE),"")),"")</f>
        <v/>
      </c>
      <c r="L15" s="9">
        <f>IFERROR(IF($A15="","",IF($C15="","Vessel or line needed",IF(NOT(ISNUMBER($E15)),"Required capacity needed",IF($F15="","Required capacity unit needed",IF(NOT(ISNUMBER($J15)),"Vessel or line capacity not found",IF($K15&lt;&gt;$F15,"Capacity units do not match",IF($E15&lt;=$J15,"Capacity fits","Capacity exceeds vessel or line capacity"))))))),"")</f>
        <v/>
      </c>
      <c r="M15" s="9">
        <f>IFERROR(IF(OR($A15="",$H15="",$H15=1),"",INDEX($A$7:$A$106,SUMPRODUCT(IFERROR(($C$7:$C$106=$C15)*($H$7:$H$106=$H15-1)*(ROW($A$7:$A$106)-ROW($A$7)+1),0)))),"")</f>
        <v/>
      </c>
      <c r="N15" s="9">
        <f>IFERROR(IF(OR($A15="",$H15="",$H15=1),"",INDEX($D$7:$D$106,SUMPRODUCT(IFERROR(($C$7:$C$106=$C15)*($H$7:$H$106=$H15-1)*(ROW($D$7:$D$106)-ROW($D$7)+1),0)))),"")</f>
        <v/>
      </c>
      <c r="O15" s="9">
        <f>IFERROR(IF($A15="","",IF($I15&lt;&gt;"Fits future sequence","",IF($H15=1,"First planned batch on vessel or line",IF(OR($D15="",$N15=""),"Changeover family needed",IF($D15=$N15,"Same family continuation","Changeover review needed"))))),"")</f>
        <v/>
      </c>
      <c r="P15" s="9">
        <f>IFERROR(IF($A15="","",IF($I15="Fits future sequence","Scheduled","Unscheduled")),"")</f>
        <v/>
      </c>
      <c r="Q15" s="12" t="n"/>
      <c r="R15" s="14" t="n"/>
      <c r="S15" s="12" t="n"/>
    </row>
    <row r="16">
      <c r="A16" s="12" t="inlineStr">
        <is>
          <t>B-1010</t>
        </is>
      </c>
      <c r="B16" s="13" t="n">
        <v>46304</v>
      </c>
      <c r="C16" s="12" t="inlineStr">
        <is>
          <t>Vessel 3</t>
        </is>
      </c>
      <c r="D16" s="12" t="inlineStr">
        <is>
          <t>Green</t>
        </is>
      </c>
      <c r="E16" s="14" t="n">
        <v>100</v>
      </c>
      <c r="F16" s="12" t="inlineStr">
        <is>
          <t>gallons</t>
        </is>
      </c>
      <c r="G16" s="9">
        <f>IFERROR(IF($I16&lt;&gt;"Fits future sequence","",SUMPRODUCT(--($I$7:$I$106="Fits future sequence"),--($B$7:$B$106&lt;$B16))+SUMPRODUCT(--($I$7:$I16="Fits future sequence"),--($B$7:$B16=$B16))),"")</f>
        <v/>
      </c>
      <c r="H16" s="9">
        <f>IFERROR(IF($I16&lt;&gt;"Fits future sequence","",SUMPRODUCT(--($I$7:$I$106="Fits future sequence"),--($C$7:$C$106=$C16),--($B$7:$B$106&lt;$B16))+SUMPRODUCT(--($I$7:$I16="Fits future sequence"),--($C$7:$C16=$C16),--($B$7:$B16=$B16))),"")</f>
        <v/>
      </c>
      <c r="I16" s="9">
        <f>IFERROR(IF($A16="","",IF(NOT(ISNUMBER($B16)),"Due date needed",IF($B16&lt;TODAY(),"Due date is not future",IF($C16="","Vessel or line needed",IF($D16="","Changeover family needed",IF($L16="Capacity fits","Fits future sequence","Cannot fit future sequence")))))),"")</f>
        <v/>
      </c>
      <c r="J16" s="15">
        <f>IFERROR(IF(OR($A16="",$C16=""),"",IFERROR(VLOOKUP($C16,$Q$7:$S$106,2,FALSE),"")),"")</f>
        <v/>
      </c>
      <c r="K16" s="9">
        <f>IFERROR(IF(OR($A16="",$C16=""),"",IFERROR(VLOOKUP($C16,$Q$7:$S$106,3,FALSE),"")),"")</f>
        <v/>
      </c>
      <c r="L16" s="9">
        <f>IFERROR(IF($A16="","",IF($C16="","Vessel or line needed",IF(NOT(ISNUMBER($E16)),"Required capacity needed",IF($F16="","Required capacity unit needed",IF(NOT(ISNUMBER($J16)),"Vessel or line capacity not found",IF($K16&lt;&gt;$F16,"Capacity units do not match",IF($E16&lt;=$J16,"Capacity fits","Capacity exceeds vessel or line capacity"))))))),"")</f>
        <v/>
      </c>
      <c r="M16" s="9">
        <f>IFERROR(IF(OR($A16="",$H16="",$H16=1),"",INDEX($A$7:$A$106,SUMPRODUCT(IFERROR(($C$7:$C$106=$C16)*($H$7:$H$106=$H16-1)*(ROW($A$7:$A$106)-ROW($A$7)+1),0)))),"")</f>
        <v/>
      </c>
      <c r="N16" s="9">
        <f>IFERROR(IF(OR($A16="",$H16="",$H16=1),"",INDEX($D$7:$D$106,SUMPRODUCT(IFERROR(($C$7:$C$106=$C16)*($H$7:$H$106=$H16-1)*(ROW($D$7:$D$106)-ROW($D$7)+1),0)))),"")</f>
        <v/>
      </c>
      <c r="O16" s="9">
        <f>IFERROR(IF($A16="","",IF($I16&lt;&gt;"Fits future sequence","",IF($H16=1,"First planned batch on vessel or line",IF(OR($D16="",$N16=""),"Changeover family needed",IF($D16=$N16,"Same family continuation","Changeover review needed"))))),"")</f>
        <v/>
      </c>
      <c r="P16" s="9">
        <f>IFERROR(IF($A16="","",IF($I16="Fits future sequence","Scheduled","Unscheduled")),"")</f>
        <v/>
      </c>
      <c r="Q16" s="12" t="n"/>
      <c r="R16" s="14" t="n"/>
      <c r="S16" s="12" t="n"/>
    </row>
    <row r="17">
      <c r="A17" s="12" t="n"/>
      <c r="B17" s="13" t="n"/>
      <c r="C17" s="12" t="n"/>
      <c r="D17" s="12" t="n"/>
      <c r="E17" s="14" t="n"/>
      <c r="F17" s="12" t="n"/>
      <c r="G17" s="9">
        <f>IFERROR(IF($I17&lt;&gt;"Fits future sequence","",SUMPRODUCT(--($I$7:$I$106="Fits future sequence"),--($B$7:$B$106&lt;$B17))+SUMPRODUCT(--($I$7:$I17="Fits future sequence"),--($B$7:$B17=$B17))),"")</f>
        <v/>
      </c>
      <c r="H17" s="9">
        <f>IFERROR(IF($I17&lt;&gt;"Fits future sequence","",SUMPRODUCT(--($I$7:$I$106="Fits future sequence"),--($C$7:$C$106=$C17),--($B$7:$B$106&lt;$B17))+SUMPRODUCT(--($I$7:$I17="Fits future sequence"),--($C$7:$C17=$C17),--($B$7:$B17=$B17))),"")</f>
        <v/>
      </c>
      <c r="I17" s="9">
        <f>IFERROR(IF($A17="","",IF(NOT(ISNUMBER($B17)),"Due date needed",IF($B17&lt;TODAY(),"Due date is not future",IF($C17="","Vessel or line needed",IF($D17="","Changeover family needed",IF($L17="Capacity fits","Fits future sequence","Cannot fit future sequence")))))),"")</f>
        <v/>
      </c>
      <c r="J17" s="15">
        <f>IFERROR(IF(OR($A17="",$C17=""),"",IFERROR(VLOOKUP($C17,$Q$7:$S$106,2,FALSE),"")),"")</f>
        <v/>
      </c>
      <c r="K17" s="9">
        <f>IFERROR(IF(OR($A17="",$C17=""),"",IFERROR(VLOOKUP($C17,$Q$7:$S$106,3,FALSE),"")),"")</f>
        <v/>
      </c>
      <c r="L17" s="9">
        <f>IFERROR(IF($A17="","",IF($C17="","Vessel or line needed",IF(NOT(ISNUMBER($E17)),"Required capacity needed",IF($F17="","Required capacity unit needed",IF(NOT(ISNUMBER($J17)),"Vessel or line capacity not found",IF($K17&lt;&gt;$F17,"Capacity units do not match",IF($E17&lt;=$J17,"Capacity fits","Capacity exceeds vessel or line capacity"))))))),"")</f>
        <v/>
      </c>
      <c r="M17" s="9">
        <f>IFERROR(IF(OR($A17="",$H17="",$H17=1),"",INDEX($A$7:$A$106,SUMPRODUCT(IFERROR(($C$7:$C$106=$C17)*($H$7:$H$106=$H17-1)*(ROW($A$7:$A$106)-ROW($A$7)+1),0)))),"")</f>
        <v/>
      </c>
      <c r="N17" s="9">
        <f>IFERROR(IF(OR($A17="",$H17="",$H17=1),"",INDEX($D$7:$D$106,SUMPRODUCT(IFERROR(($C$7:$C$106=$C17)*($H$7:$H$106=$H17-1)*(ROW($D$7:$D$106)-ROW($D$7)+1),0)))),"")</f>
        <v/>
      </c>
      <c r="O17" s="9">
        <f>IFERROR(IF($A17="","",IF($I17&lt;&gt;"Fits future sequence","",IF($H17=1,"First planned batch on vessel or line",IF(OR($D17="",$N17=""),"Changeover family needed",IF($D17=$N17,"Same family continuation","Changeover review needed"))))),"")</f>
        <v/>
      </c>
      <c r="P17" s="9">
        <f>IFERROR(IF($A17="","",IF($I17="Fits future sequence","Scheduled","Unscheduled")),"")</f>
        <v/>
      </c>
      <c r="Q17" s="12" t="n"/>
      <c r="R17" s="14" t="n"/>
      <c r="S17" s="12" t="n"/>
    </row>
    <row r="18">
      <c r="A18" s="12" t="n"/>
      <c r="B18" s="13" t="n"/>
      <c r="C18" s="12" t="n"/>
      <c r="D18" s="12" t="n"/>
      <c r="E18" s="14" t="n"/>
      <c r="F18" s="12" t="n"/>
      <c r="G18" s="9">
        <f>IFERROR(IF($I18&lt;&gt;"Fits future sequence","",SUMPRODUCT(--($I$7:$I$106="Fits future sequence"),--($B$7:$B$106&lt;$B18))+SUMPRODUCT(--($I$7:$I18="Fits future sequence"),--($B$7:$B18=$B18))),"")</f>
        <v/>
      </c>
      <c r="H18" s="9">
        <f>IFERROR(IF($I18&lt;&gt;"Fits future sequence","",SUMPRODUCT(--($I$7:$I$106="Fits future sequence"),--($C$7:$C$106=$C18),--($B$7:$B$106&lt;$B18))+SUMPRODUCT(--($I$7:$I18="Fits future sequence"),--($C$7:$C18=$C18),--($B$7:$B18=$B18))),"")</f>
        <v/>
      </c>
      <c r="I18" s="9">
        <f>IFERROR(IF($A18="","",IF(NOT(ISNUMBER($B18)),"Due date needed",IF($B18&lt;TODAY(),"Due date is not future",IF($C18="","Vessel or line needed",IF($D18="","Changeover family needed",IF($L18="Capacity fits","Fits future sequence","Cannot fit future sequence")))))),"")</f>
        <v/>
      </c>
      <c r="J18" s="15">
        <f>IFERROR(IF(OR($A18="",$C18=""),"",IFERROR(VLOOKUP($C18,$Q$7:$S$106,2,FALSE),"")),"")</f>
        <v/>
      </c>
      <c r="K18" s="9">
        <f>IFERROR(IF(OR($A18="",$C18=""),"",IFERROR(VLOOKUP($C18,$Q$7:$S$106,3,FALSE),"")),"")</f>
        <v/>
      </c>
      <c r="L18" s="9">
        <f>IFERROR(IF($A18="","",IF($C18="","Vessel or line needed",IF(NOT(ISNUMBER($E18)),"Required capacity needed",IF($F18="","Required capacity unit needed",IF(NOT(ISNUMBER($J18)),"Vessel or line capacity not found",IF($K18&lt;&gt;$F18,"Capacity units do not match",IF($E18&lt;=$J18,"Capacity fits","Capacity exceeds vessel or line capacity"))))))),"")</f>
        <v/>
      </c>
      <c r="M18" s="9">
        <f>IFERROR(IF(OR($A18="",$H18="",$H18=1),"",INDEX($A$7:$A$106,SUMPRODUCT(IFERROR(($C$7:$C$106=$C18)*($H$7:$H$106=$H18-1)*(ROW($A$7:$A$106)-ROW($A$7)+1),0)))),"")</f>
        <v/>
      </c>
      <c r="N18" s="9">
        <f>IFERROR(IF(OR($A18="",$H18="",$H18=1),"",INDEX($D$7:$D$106,SUMPRODUCT(IFERROR(($C$7:$C$106=$C18)*($H$7:$H$106=$H18-1)*(ROW($D$7:$D$106)-ROW($D$7)+1),0)))),"")</f>
        <v/>
      </c>
      <c r="O18" s="9">
        <f>IFERROR(IF($A18="","",IF($I18&lt;&gt;"Fits future sequence","",IF($H18=1,"First planned batch on vessel or line",IF(OR($D18="",$N18=""),"Changeover family needed",IF($D18=$N18,"Same family continuation","Changeover review needed"))))),"")</f>
        <v/>
      </c>
      <c r="P18" s="9">
        <f>IFERROR(IF($A18="","",IF($I18="Fits future sequence","Scheduled","Unscheduled")),"")</f>
        <v/>
      </c>
      <c r="Q18" s="12" t="n"/>
      <c r="R18" s="14" t="n"/>
      <c r="S18" s="12" t="n"/>
    </row>
    <row r="19">
      <c r="A19" s="12" t="n"/>
      <c r="B19" s="13" t="n"/>
      <c r="C19" s="12" t="n"/>
      <c r="D19" s="12" t="n"/>
      <c r="E19" s="14" t="n"/>
      <c r="F19" s="12" t="n"/>
      <c r="G19" s="9">
        <f>IFERROR(IF($I19&lt;&gt;"Fits future sequence","",SUMPRODUCT(--($I$7:$I$106="Fits future sequence"),--($B$7:$B$106&lt;$B19))+SUMPRODUCT(--($I$7:$I19="Fits future sequence"),--($B$7:$B19=$B19))),"")</f>
        <v/>
      </c>
      <c r="H19" s="9">
        <f>IFERROR(IF($I19&lt;&gt;"Fits future sequence","",SUMPRODUCT(--($I$7:$I$106="Fits future sequence"),--($C$7:$C$106=$C19),--($B$7:$B$106&lt;$B19))+SUMPRODUCT(--($I$7:$I19="Fits future sequence"),--($C$7:$C19=$C19),--($B$7:$B19=$B19))),"")</f>
        <v/>
      </c>
      <c r="I19" s="9">
        <f>IFERROR(IF($A19="","",IF(NOT(ISNUMBER($B19)),"Due date needed",IF($B19&lt;TODAY(),"Due date is not future",IF($C19="","Vessel or line needed",IF($D19="","Changeover family needed",IF($L19="Capacity fits","Fits future sequence","Cannot fit future sequence")))))),"")</f>
        <v/>
      </c>
      <c r="J19" s="15">
        <f>IFERROR(IF(OR($A19="",$C19=""),"",IFERROR(VLOOKUP($C19,$Q$7:$S$106,2,FALSE),"")),"")</f>
        <v/>
      </c>
      <c r="K19" s="9">
        <f>IFERROR(IF(OR($A19="",$C19=""),"",IFERROR(VLOOKUP($C19,$Q$7:$S$106,3,FALSE),"")),"")</f>
        <v/>
      </c>
      <c r="L19" s="9">
        <f>IFERROR(IF($A19="","",IF($C19="","Vessel or line needed",IF(NOT(ISNUMBER($E19)),"Required capacity needed",IF($F19="","Required capacity unit needed",IF(NOT(ISNUMBER($J19)),"Vessel or line capacity not found",IF($K19&lt;&gt;$F19,"Capacity units do not match",IF($E19&lt;=$J19,"Capacity fits","Capacity exceeds vessel or line capacity"))))))),"")</f>
        <v/>
      </c>
      <c r="M19" s="9">
        <f>IFERROR(IF(OR($A19="",$H19="",$H19=1),"",INDEX($A$7:$A$106,SUMPRODUCT(IFERROR(($C$7:$C$106=$C19)*($H$7:$H$106=$H19-1)*(ROW($A$7:$A$106)-ROW($A$7)+1),0)))),"")</f>
        <v/>
      </c>
      <c r="N19" s="9">
        <f>IFERROR(IF(OR($A19="",$H19="",$H19=1),"",INDEX($D$7:$D$106,SUMPRODUCT(IFERROR(($C$7:$C$106=$C19)*($H$7:$H$106=$H19-1)*(ROW($D$7:$D$106)-ROW($D$7)+1),0)))),"")</f>
        <v/>
      </c>
      <c r="O19" s="9">
        <f>IFERROR(IF($A19="","",IF($I19&lt;&gt;"Fits future sequence","",IF($H19=1,"First planned batch on vessel or line",IF(OR($D19="",$N19=""),"Changeover family needed",IF($D19=$N19,"Same family continuation","Changeover review needed"))))),"")</f>
        <v/>
      </c>
      <c r="P19" s="9">
        <f>IFERROR(IF($A19="","",IF($I19="Fits future sequence","Scheduled","Unscheduled")),"")</f>
        <v/>
      </c>
      <c r="Q19" s="12" t="n"/>
      <c r="R19" s="14" t="n"/>
      <c r="S19" s="12" t="n"/>
    </row>
    <row r="20">
      <c r="A20" s="12" t="n"/>
      <c r="B20" s="13" t="n"/>
      <c r="C20" s="12" t="n"/>
      <c r="D20" s="12" t="n"/>
      <c r="E20" s="14" t="n"/>
      <c r="F20" s="12" t="n"/>
      <c r="G20" s="9">
        <f>IFERROR(IF($I20&lt;&gt;"Fits future sequence","",SUMPRODUCT(--($I$7:$I$106="Fits future sequence"),--($B$7:$B$106&lt;$B20))+SUMPRODUCT(--($I$7:$I20="Fits future sequence"),--($B$7:$B20=$B20))),"")</f>
        <v/>
      </c>
      <c r="H20" s="9">
        <f>IFERROR(IF($I20&lt;&gt;"Fits future sequence","",SUMPRODUCT(--($I$7:$I$106="Fits future sequence"),--($C$7:$C$106=$C20),--($B$7:$B$106&lt;$B20))+SUMPRODUCT(--($I$7:$I20="Fits future sequence"),--($C$7:$C20=$C20),--($B$7:$B20=$B20))),"")</f>
        <v/>
      </c>
      <c r="I20" s="9">
        <f>IFERROR(IF($A20="","",IF(NOT(ISNUMBER($B20)),"Due date needed",IF($B20&lt;TODAY(),"Due date is not future",IF($C20="","Vessel or line needed",IF($D20="","Changeover family needed",IF($L20="Capacity fits","Fits future sequence","Cannot fit future sequence")))))),"")</f>
        <v/>
      </c>
      <c r="J20" s="15">
        <f>IFERROR(IF(OR($A20="",$C20=""),"",IFERROR(VLOOKUP($C20,$Q$7:$S$106,2,FALSE),"")),"")</f>
        <v/>
      </c>
      <c r="K20" s="9">
        <f>IFERROR(IF(OR($A20="",$C20=""),"",IFERROR(VLOOKUP($C20,$Q$7:$S$106,3,FALSE),"")),"")</f>
        <v/>
      </c>
      <c r="L20" s="9">
        <f>IFERROR(IF($A20="","",IF($C20="","Vessel or line needed",IF(NOT(ISNUMBER($E20)),"Required capacity needed",IF($F20="","Required capacity unit needed",IF(NOT(ISNUMBER($J20)),"Vessel or line capacity not found",IF($K20&lt;&gt;$F20,"Capacity units do not match",IF($E20&lt;=$J20,"Capacity fits","Capacity exceeds vessel or line capacity"))))))),"")</f>
        <v/>
      </c>
      <c r="M20" s="9">
        <f>IFERROR(IF(OR($A20="",$H20="",$H20=1),"",INDEX($A$7:$A$106,SUMPRODUCT(IFERROR(($C$7:$C$106=$C20)*($H$7:$H$106=$H20-1)*(ROW($A$7:$A$106)-ROW($A$7)+1),0)))),"")</f>
        <v/>
      </c>
      <c r="N20" s="9">
        <f>IFERROR(IF(OR($A20="",$H20="",$H20=1),"",INDEX($D$7:$D$106,SUMPRODUCT(IFERROR(($C$7:$C$106=$C20)*($H$7:$H$106=$H20-1)*(ROW($D$7:$D$106)-ROW($D$7)+1),0)))),"")</f>
        <v/>
      </c>
      <c r="O20" s="9">
        <f>IFERROR(IF($A20="","",IF($I20&lt;&gt;"Fits future sequence","",IF($H20=1,"First planned batch on vessel or line",IF(OR($D20="",$N20=""),"Changeover family needed",IF($D20=$N20,"Same family continuation","Changeover review needed"))))),"")</f>
        <v/>
      </c>
      <c r="P20" s="9">
        <f>IFERROR(IF($A20="","",IF($I20="Fits future sequence","Scheduled","Unscheduled")),"")</f>
        <v/>
      </c>
      <c r="Q20" s="12" t="n"/>
      <c r="R20" s="14" t="n"/>
      <c r="S20" s="12" t="n"/>
    </row>
    <row r="21">
      <c r="A21" s="12" t="n"/>
      <c r="B21" s="13" t="n"/>
      <c r="C21" s="12" t="n"/>
      <c r="D21" s="12" t="n"/>
      <c r="E21" s="14" t="n"/>
      <c r="F21" s="12" t="n"/>
      <c r="G21" s="9">
        <f>IFERROR(IF($I21&lt;&gt;"Fits future sequence","",SUMPRODUCT(--($I$7:$I$106="Fits future sequence"),--($B$7:$B$106&lt;$B21))+SUMPRODUCT(--($I$7:$I21="Fits future sequence"),--($B$7:$B21=$B21))),"")</f>
        <v/>
      </c>
      <c r="H21" s="9">
        <f>IFERROR(IF($I21&lt;&gt;"Fits future sequence","",SUMPRODUCT(--($I$7:$I$106="Fits future sequence"),--($C$7:$C$106=$C21),--($B$7:$B$106&lt;$B21))+SUMPRODUCT(--($I$7:$I21="Fits future sequence"),--($C$7:$C21=$C21),--($B$7:$B21=$B21))),"")</f>
        <v/>
      </c>
      <c r="I21" s="9">
        <f>IFERROR(IF($A21="","",IF(NOT(ISNUMBER($B21)),"Due date needed",IF($B21&lt;TODAY(),"Due date is not future",IF($C21="","Vessel or line needed",IF($D21="","Changeover family needed",IF($L21="Capacity fits","Fits future sequence","Cannot fit future sequence")))))),"")</f>
        <v/>
      </c>
      <c r="J21" s="15">
        <f>IFERROR(IF(OR($A21="",$C21=""),"",IFERROR(VLOOKUP($C21,$Q$7:$S$106,2,FALSE),"")),"")</f>
        <v/>
      </c>
      <c r="K21" s="9">
        <f>IFERROR(IF(OR($A21="",$C21=""),"",IFERROR(VLOOKUP($C21,$Q$7:$S$106,3,FALSE),"")),"")</f>
        <v/>
      </c>
      <c r="L21" s="9">
        <f>IFERROR(IF($A21="","",IF($C21="","Vessel or line needed",IF(NOT(ISNUMBER($E21)),"Required capacity needed",IF($F21="","Required capacity unit needed",IF(NOT(ISNUMBER($J21)),"Vessel or line capacity not found",IF($K21&lt;&gt;$F21,"Capacity units do not match",IF($E21&lt;=$J21,"Capacity fits","Capacity exceeds vessel or line capacity"))))))),"")</f>
        <v/>
      </c>
      <c r="M21" s="9">
        <f>IFERROR(IF(OR($A21="",$H21="",$H21=1),"",INDEX($A$7:$A$106,SUMPRODUCT(IFERROR(($C$7:$C$106=$C21)*($H$7:$H$106=$H21-1)*(ROW($A$7:$A$106)-ROW($A$7)+1),0)))),"")</f>
        <v/>
      </c>
      <c r="N21" s="9">
        <f>IFERROR(IF(OR($A21="",$H21="",$H21=1),"",INDEX($D$7:$D$106,SUMPRODUCT(IFERROR(($C$7:$C$106=$C21)*($H$7:$H$106=$H21-1)*(ROW($D$7:$D$106)-ROW($D$7)+1),0)))),"")</f>
        <v/>
      </c>
      <c r="O21" s="9">
        <f>IFERROR(IF($A21="","",IF($I21&lt;&gt;"Fits future sequence","",IF($H21=1,"First planned batch on vessel or line",IF(OR($D21="",$N21=""),"Changeover family needed",IF($D21=$N21,"Same family continuation","Changeover review needed"))))),"")</f>
        <v/>
      </c>
      <c r="P21" s="9">
        <f>IFERROR(IF($A21="","",IF($I21="Fits future sequence","Scheduled","Unscheduled")),"")</f>
        <v/>
      </c>
      <c r="Q21" s="12" t="n"/>
      <c r="R21" s="14" t="n"/>
      <c r="S21" s="12" t="n"/>
    </row>
    <row r="22">
      <c r="A22" s="12" t="n"/>
      <c r="B22" s="13" t="n"/>
      <c r="C22" s="12" t="n"/>
      <c r="D22" s="12" t="n"/>
      <c r="E22" s="14" t="n"/>
      <c r="F22" s="12" t="n"/>
      <c r="G22" s="9">
        <f>IFERROR(IF($I22&lt;&gt;"Fits future sequence","",SUMPRODUCT(--($I$7:$I$106="Fits future sequence"),--($B$7:$B$106&lt;$B22))+SUMPRODUCT(--($I$7:$I22="Fits future sequence"),--($B$7:$B22=$B22))),"")</f>
        <v/>
      </c>
      <c r="H22" s="9">
        <f>IFERROR(IF($I22&lt;&gt;"Fits future sequence","",SUMPRODUCT(--($I$7:$I$106="Fits future sequence"),--($C$7:$C$106=$C22),--($B$7:$B$106&lt;$B22))+SUMPRODUCT(--($I$7:$I22="Fits future sequence"),--($C$7:$C22=$C22),--($B$7:$B22=$B22))),"")</f>
        <v/>
      </c>
      <c r="I22" s="9">
        <f>IFERROR(IF($A22="","",IF(NOT(ISNUMBER($B22)),"Due date needed",IF($B22&lt;TODAY(),"Due date is not future",IF($C22="","Vessel or line needed",IF($D22="","Changeover family needed",IF($L22="Capacity fits","Fits future sequence","Cannot fit future sequence")))))),"")</f>
        <v/>
      </c>
      <c r="J22" s="15">
        <f>IFERROR(IF(OR($A22="",$C22=""),"",IFERROR(VLOOKUP($C22,$Q$7:$S$106,2,FALSE),"")),"")</f>
        <v/>
      </c>
      <c r="K22" s="9">
        <f>IFERROR(IF(OR($A22="",$C22=""),"",IFERROR(VLOOKUP($C22,$Q$7:$S$106,3,FALSE),"")),"")</f>
        <v/>
      </c>
      <c r="L22" s="9">
        <f>IFERROR(IF($A22="","",IF($C22="","Vessel or line needed",IF(NOT(ISNUMBER($E22)),"Required capacity needed",IF($F22="","Required capacity unit needed",IF(NOT(ISNUMBER($J22)),"Vessel or line capacity not found",IF($K22&lt;&gt;$F22,"Capacity units do not match",IF($E22&lt;=$J22,"Capacity fits","Capacity exceeds vessel or line capacity"))))))),"")</f>
        <v/>
      </c>
      <c r="M22" s="9">
        <f>IFERROR(IF(OR($A22="",$H22="",$H22=1),"",INDEX($A$7:$A$106,SUMPRODUCT(IFERROR(($C$7:$C$106=$C22)*($H$7:$H$106=$H22-1)*(ROW($A$7:$A$106)-ROW($A$7)+1),0)))),"")</f>
        <v/>
      </c>
      <c r="N22" s="9">
        <f>IFERROR(IF(OR($A22="",$H22="",$H22=1),"",INDEX($D$7:$D$106,SUMPRODUCT(IFERROR(($C$7:$C$106=$C22)*($H$7:$H$106=$H22-1)*(ROW($D$7:$D$106)-ROW($D$7)+1),0)))),"")</f>
        <v/>
      </c>
      <c r="O22" s="9">
        <f>IFERROR(IF($A22="","",IF($I22&lt;&gt;"Fits future sequence","",IF($H22=1,"First planned batch on vessel or line",IF(OR($D22="",$N22=""),"Changeover family needed",IF($D22=$N22,"Same family continuation","Changeover review needed"))))),"")</f>
        <v/>
      </c>
      <c r="P22" s="9">
        <f>IFERROR(IF($A22="","",IF($I22="Fits future sequence","Scheduled","Unscheduled")),"")</f>
        <v/>
      </c>
      <c r="Q22" s="12" t="n"/>
      <c r="R22" s="14" t="n"/>
      <c r="S22" s="12" t="n"/>
    </row>
    <row r="23">
      <c r="A23" s="12" t="n"/>
      <c r="B23" s="13" t="n"/>
      <c r="C23" s="12" t="n"/>
      <c r="D23" s="12" t="n"/>
      <c r="E23" s="14" t="n"/>
      <c r="F23" s="12" t="n"/>
      <c r="G23" s="9">
        <f>IFERROR(IF($I23&lt;&gt;"Fits future sequence","",SUMPRODUCT(--($I$7:$I$106="Fits future sequence"),--($B$7:$B$106&lt;$B23))+SUMPRODUCT(--($I$7:$I23="Fits future sequence"),--($B$7:$B23=$B23))),"")</f>
        <v/>
      </c>
      <c r="H23" s="9">
        <f>IFERROR(IF($I23&lt;&gt;"Fits future sequence","",SUMPRODUCT(--($I$7:$I$106="Fits future sequence"),--($C$7:$C$106=$C23),--($B$7:$B$106&lt;$B23))+SUMPRODUCT(--($I$7:$I23="Fits future sequence"),--($C$7:$C23=$C23),--($B$7:$B23=$B23))),"")</f>
        <v/>
      </c>
      <c r="I23" s="9">
        <f>IFERROR(IF($A23="","",IF(NOT(ISNUMBER($B23)),"Due date needed",IF($B23&lt;TODAY(),"Due date is not future",IF($C23="","Vessel or line needed",IF($D23="","Changeover family needed",IF($L23="Capacity fits","Fits future sequence","Cannot fit future sequence")))))),"")</f>
        <v/>
      </c>
      <c r="J23" s="15">
        <f>IFERROR(IF(OR($A23="",$C23=""),"",IFERROR(VLOOKUP($C23,$Q$7:$S$106,2,FALSE),"")),"")</f>
        <v/>
      </c>
      <c r="K23" s="9">
        <f>IFERROR(IF(OR($A23="",$C23=""),"",IFERROR(VLOOKUP($C23,$Q$7:$S$106,3,FALSE),"")),"")</f>
        <v/>
      </c>
      <c r="L23" s="9">
        <f>IFERROR(IF($A23="","",IF($C23="","Vessel or line needed",IF(NOT(ISNUMBER($E23)),"Required capacity needed",IF($F23="","Required capacity unit needed",IF(NOT(ISNUMBER($J23)),"Vessel or line capacity not found",IF($K23&lt;&gt;$F23,"Capacity units do not match",IF($E23&lt;=$J23,"Capacity fits","Capacity exceeds vessel or line capacity"))))))),"")</f>
        <v/>
      </c>
      <c r="M23" s="9">
        <f>IFERROR(IF(OR($A23="",$H23="",$H23=1),"",INDEX($A$7:$A$106,SUMPRODUCT(IFERROR(($C$7:$C$106=$C23)*($H$7:$H$106=$H23-1)*(ROW($A$7:$A$106)-ROW($A$7)+1),0)))),"")</f>
        <v/>
      </c>
      <c r="N23" s="9">
        <f>IFERROR(IF(OR($A23="",$H23="",$H23=1),"",INDEX($D$7:$D$106,SUMPRODUCT(IFERROR(($C$7:$C$106=$C23)*($H$7:$H$106=$H23-1)*(ROW($D$7:$D$106)-ROW($D$7)+1),0)))),"")</f>
        <v/>
      </c>
      <c r="O23" s="9">
        <f>IFERROR(IF($A23="","",IF($I23&lt;&gt;"Fits future sequence","",IF($H23=1,"First planned batch on vessel or line",IF(OR($D23="",$N23=""),"Changeover family needed",IF($D23=$N23,"Same family continuation","Changeover review needed"))))),"")</f>
        <v/>
      </c>
      <c r="P23" s="9">
        <f>IFERROR(IF($A23="","",IF($I23="Fits future sequence","Scheduled","Unscheduled")),"")</f>
        <v/>
      </c>
      <c r="Q23" s="12" t="n"/>
      <c r="R23" s="14" t="n"/>
      <c r="S23" s="12" t="n"/>
    </row>
    <row r="24">
      <c r="A24" s="12" t="n"/>
      <c r="B24" s="13" t="n"/>
      <c r="C24" s="12" t="n"/>
      <c r="D24" s="12" t="n"/>
      <c r="E24" s="14" t="n"/>
      <c r="F24" s="12" t="n"/>
      <c r="G24" s="9">
        <f>IFERROR(IF($I24&lt;&gt;"Fits future sequence","",SUMPRODUCT(--($I$7:$I$106="Fits future sequence"),--($B$7:$B$106&lt;$B24))+SUMPRODUCT(--($I$7:$I24="Fits future sequence"),--($B$7:$B24=$B24))),"")</f>
        <v/>
      </c>
      <c r="H24" s="9">
        <f>IFERROR(IF($I24&lt;&gt;"Fits future sequence","",SUMPRODUCT(--($I$7:$I$106="Fits future sequence"),--($C$7:$C$106=$C24),--($B$7:$B$106&lt;$B24))+SUMPRODUCT(--($I$7:$I24="Fits future sequence"),--($C$7:$C24=$C24),--($B$7:$B24=$B24))),"")</f>
        <v/>
      </c>
      <c r="I24" s="9">
        <f>IFERROR(IF($A24="","",IF(NOT(ISNUMBER($B24)),"Due date needed",IF($B24&lt;TODAY(),"Due date is not future",IF($C24="","Vessel or line needed",IF($D24="","Changeover family needed",IF($L24="Capacity fits","Fits future sequence","Cannot fit future sequence")))))),"")</f>
        <v/>
      </c>
      <c r="J24" s="15">
        <f>IFERROR(IF(OR($A24="",$C24=""),"",IFERROR(VLOOKUP($C24,$Q$7:$S$106,2,FALSE),"")),"")</f>
        <v/>
      </c>
      <c r="K24" s="9">
        <f>IFERROR(IF(OR($A24="",$C24=""),"",IFERROR(VLOOKUP($C24,$Q$7:$S$106,3,FALSE),"")),"")</f>
        <v/>
      </c>
      <c r="L24" s="9">
        <f>IFERROR(IF($A24="","",IF($C24="","Vessel or line needed",IF(NOT(ISNUMBER($E24)),"Required capacity needed",IF($F24="","Required capacity unit needed",IF(NOT(ISNUMBER($J24)),"Vessel or line capacity not found",IF($K24&lt;&gt;$F24,"Capacity units do not match",IF($E24&lt;=$J24,"Capacity fits","Capacity exceeds vessel or line capacity"))))))),"")</f>
        <v/>
      </c>
      <c r="M24" s="9">
        <f>IFERROR(IF(OR($A24="",$H24="",$H24=1),"",INDEX($A$7:$A$106,SUMPRODUCT(IFERROR(($C$7:$C$106=$C24)*($H$7:$H$106=$H24-1)*(ROW($A$7:$A$106)-ROW($A$7)+1),0)))),"")</f>
        <v/>
      </c>
      <c r="N24" s="9">
        <f>IFERROR(IF(OR($A24="",$H24="",$H24=1),"",INDEX($D$7:$D$106,SUMPRODUCT(IFERROR(($C$7:$C$106=$C24)*($H$7:$H$106=$H24-1)*(ROW($D$7:$D$106)-ROW($D$7)+1),0)))),"")</f>
        <v/>
      </c>
      <c r="O24" s="9">
        <f>IFERROR(IF($A24="","",IF($I24&lt;&gt;"Fits future sequence","",IF($H24=1,"First planned batch on vessel or line",IF(OR($D24="",$N24=""),"Changeover family needed",IF($D24=$N24,"Same family continuation","Changeover review needed"))))),"")</f>
        <v/>
      </c>
      <c r="P24" s="9">
        <f>IFERROR(IF($A24="","",IF($I24="Fits future sequence","Scheduled","Unscheduled")),"")</f>
        <v/>
      </c>
      <c r="Q24" s="12" t="n"/>
      <c r="R24" s="14" t="n"/>
      <c r="S24" s="12" t="n"/>
    </row>
    <row r="25">
      <c r="A25" s="12" t="n"/>
      <c r="B25" s="13" t="n"/>
      <c r="C25" s="12" t="n"/>
      <c r="D25" s="12" t="n"/>
      <c r="E25" s="14" t="n"/>
      <c r="F25" s="12" t="n"/>
      <c r="G25" s="9">
        <f>IFERROR(IF($I25&lt;&gt;"Fits future sequence","",SUMPRODUCT(--($I$7:$I$106="Fits future sequence"),--($B$7:$B$106&lt;$B25))+SUMPRODUCT(--($I$7:$I25="Fits future sequence"),--($B$7:$B25=$B25))),"")</f>
        <v/>
      </c>
      <c r="H25" s="9">
        <f>IFERROR(IF($I25&lt;&gt;"Fits future sequence","",SUMPRODUCT(--($I$7:$I$106="Fits future sequence"),--($C$7:$C$106=$C25),--($B$7:$B$106&lt;$B25))+SUMPRODUCT(--($I$7:$I25="Fits future sequence"),--($C$7:$C25=$C25),--($B$7:$B25=$B25))),"")</f>
        <v/>
      </c>
      <c r="I25" s="9">
        <f>IFERROR(IF($A25="","",IF(NOT(ISNUMBER($B25)),"Due date needed",IF($B25&lt;TODAY(),"Due date is not future",IF($C25="","Vessel or line needed",IF($D25="","Changeover family needed",IF($L25="Capacity fits","Fits future sequence","Cannot fit future sequence")))))),"")</f>
        <v/>
      </c>
      <c r="J25" s="15">
        <f>IFERROR(IF(OR($A25="",$C25=""),"",IFERROR(VLOOKUP($C25,$Q$7:$S$106,2,FALSE),"")),"")</f>
        <v/>
      </c>
      <c r="K25" s="9">
        <f>IFERROR(IF(OR($A25="",$C25=""),"",IFERROR(VLOOKUP($C25,$Q$7:$S$106,3,FALSE),"")),"")</f>
        <v/>
      </c>
      <c r="L25" s="9">
        <f>IFERROR(IF($A25="","",IF($C25="","Vessel or line needed",IF(NOT(ISNUMBER($E25)),"Required capacity needed",IF($F25="","Required capacity unit needed",IF(NOT(ISNUMBER($J25)),"Vessel or line capacity not found",IF($K25&lt;&gt;$F25,"Capacity units do not match",IF($E25&lt;=$J25,"Capacity fits","Capacity exceeds vessel or line capacity"))))))),"")</f>
        <v/>
      </c>
      <c r="M25" s="9">
        <f>IFERROR(IF(OR($A25="",$H25="",$H25=1),"",INDEX($A$7:$A$106,SUMPRODUCT(IFERROR(($C$7:$C$106=$C25)*($H$7:$H$106=$H25-1)*(ROW($A$7:$A$106)-ROW($A$7)+1),0)))),"")</f>
        <v/>
      </c>
      <c r="N25" s="9">
        <f>IFERROR(IF(OR($A25="",$H25="",$H25=1),"",INDEX($D$7:$D$106,SUMPRODUCT(IFERROR(($C$7:$C$106=$C25)*($H$7:$H$106=$H25-1)*(ROW($D$7:$D$106)-ROW($D$7)+1),0)))),"")</f>
        <v/>
      </c>
      <c r="O25" s="9">
        <f>IFERROR(IF($A25="","",IF($I25&lt;&gt;"Fits future sequence","",IF($H25=1,"First planned batch on vessel or line",IF(OR($D25="",$N25=""),"Changeover family needed",IF($D25=$N25,"Same family continuation","Changeover review needed"))))),"")</f>
        <v/>
      </c>
      <c r="P25" s="9">
        <f>IFERROR(IF($A25="","",IF($I25="Fits future sequence","Scheduled","Unscheduled")),"")</f>
        <v/>
      </c>
      <c r="Q25" s="12" t="n"/>
      <c r="R25" s="14" t="n"/>
      <c r="S25" s="12" t="n"/>
    </row>
    <row r="26">
      <c r="A26" s="12" t="n"/>
      <c r="B26" s="13" t="n"/>
      <c r="C26" s="12" t="n"/>
      <c r="D26" s="12" t="n"/>
      <c r="E26" s="14" t="n"/>
      <c r="F26" s="12" t="n"/>
      <c r="G26" s="9">
        <f>IFERROR(IF($I26&lt;&gt;"Fits future sequence","",SUMPRODUCT(--($I$7:$I$106="Fits future sequence"),--($B$7:$B$106&lt;$B26))+SUMPRODUCT(--($I$7:$I26="Fits future sequence"),--($B$7:$B26=$B26))),"")</f>
        <v/>
      </c>
      <c r="H26" s="9">
        <f>IFERROR(IF($I26&lt;&gt;"Fits future sequence","",SUMPRODUCT(--($I$7:$I$106="Fits future sequence"),--($C$7:$C$106=$C26),--($B$7:$B$106&lt;$B26))+SUMPRODUCT(--($I$7:$I26="Fits future sequence"),--($C$7:$C26=$C26),--($B$7:$B26=$B26))),"")</f>
        <v/>
      </c>
      <c r="I26" s="9">
        <f>IFERROR(IF($A26="","",IF(NOT(ISNUMBER($B26)),"Due date needed",IF($B26&lt;TODAY(),"Due date is not future",IF($C26="","Vessel or line needed",IF($D26="","Changeover family needed",IF($L26="Capacity fits","Fits future sequence","Cannot fit future sequence")))))),"")</f>
        <v/>
      </c>
      <c r="J26" s="15">
        <f>IFERROR(IF(OR($A26="",$C26=""),"",IFERROR(VLOOKUP($C26,$Q$7:$S$106,2,FALSE),"")),"")</f>
        <v/>
      </c>
      <c r="K26" s="9">
        <f>IFERROR(IF(OR($A26="",$C26=""),"",IFERROR(VLOOKUP($C26,$Q$7:$S$106,3,FALSE),"")),"")</f>
        <v/>
      </c>
      <c r="L26" s="9">
        <f>IFERROR(IF($A26="","",IF($C26="","Vessel or line needed",IF(NOT(ISNUMBER($E26)),"Required capacity needed",IF($F26="","Required capacity unit needed",IF(NOT(ISNUMBER($J26)),"Vessel or line capacity not found",IF($K26&lt;&gt;$F26,"Capacity units do not match",IF($E26&lt;=$J26,"Capacity fits","Capacity exceeds vessel or line capacity"))))))),"")</f>
        <v/>
      </c>
      <c r="M26" s="9">
        <f>IFERROR(IF(OR($A26="",$H26="",$H26=1),"",INDEX($A$7:$A$106,SUMPRODUCT(IFERROR(($C$7:$C$106=$C26)*($H$7:$H$106=$H26-1)*(ROW($A$7:$A$106)-ROW($A$7)+1),0)))),"")</f>
        <v/>
      </c>
      <c r="N26" s="9">
        <f>IFERROR(IF(OR($A26="",$H26="",$H26=1),"",INDEX($D$7:$D$106,SUMPRODUCT(IFERROR(($C$7:$C$106=$C26)*($H$7:$H$106=$H26-1)*(ROW($D$7:$D$106)-ROW($D$7)+1),0)))),"")</f>
        <v/>
      </c>
      <c r="O26" s="9">
        <f>IFERROR(IF($A26="","",IF($I26&lt;&gt;"Fits future sequence","",IF($H26=1,"First planned batch on vessel or line",IF(OR($D26="",$N26=""),"Changeover family needed",IF($D26=$N26,"Same family continuation","Changeover review needed"))))),"")</f>
        <v/>
      </c>
      <c r="P26" s="9">
        <f>IFERROR(IF($A26="","",IF($I26="Fits future sequence","Scheduled","Unscheduled")),"")</f>
        <v/>
      </c>
      <c r="Q26" s="12" t="n"/>
      <c r="R26" s="14" t="n"/>
      <c r="S26" s="12" t="n"/>
    </row>
    <row r="27">
      <c r="A27" s="12" t="n"/>
      <c r="B27" s="13" t="n"/>
      <c r="C27" s="12" t="n"/>
      <c r="D27" s="12" t="n"/>
      <c r="E27" s="14" t="n"/>
      <c r="F27" s="12" t="n"/>
      <c r="G27" s="9">
        <f>IFERROR(IF($I27&lt;&gt;"Fits future sequence","",SUMPRODUCT(--($I$7:$I$106="Fits future sequence"),--($B$7:$B$106&lt;$B27))+SUMPRODUCT(--($I$7:$I27="Fits future sequence"),--($B$7:$B27=$B27))),"")</f>
        <v/>
      </c>
      <c r="H27" s="9">
        <f>IFERROR(IF($I27&lt;&gt;"Fits future sequence","",SUMPRODUCT(--($I$7:$I$106="Fits future sequence"),--($C$7:$C$106=$C27),--($B$7:$B$106&lt;$B27))+SUMPRODUCT(--($I$7:$I27="Fits future sequence"),--($C$7:$C27=$C27),--($B$7:$B27=$B27))),"")</f>
        <v/>
      </c>
      <c r="I27" s="9">
        <f>IFERROR(IF($A27="","",IF(NOT(ISNUMBER($B27)),"Due date needed",IF($B27&lt;TODAY(),"Due date is not future",IF($C27="","Vessel or line needed",IF($D27="","Changeover family needed",IF($L27="Capacity fits","Fits future sequence","Cannot fit future sequence")))))),"")</f>
        <v/>
      </c>
      <c r="J27" s="15">
        <f>IFERROR(IF(OR($A27="",$C27=""),"",IFERROR(VLOOKUP($C27,$Q$7:$S$106,2,FALSE),"")),"")</f>
        <v/>
      </c>
      <c r="K27" s="9">
        <f>IFERROR(IF(OR($A27="",$C27=""),"",IFERROR(VLOOKUP($C27,$Q$7:$S$106,3,FALSE),"")),"")</f>
        <v/>
      </c>
      <c r="L27" s="9">
        <f>IFERROR(IF($A27="","",IF($C27="","Vessel or line needed",IF(NOT(ISNUMBER($E27)),"Required capacity needed",IF($F27="","Required capacity unit needed",IF(NOT(ISNUMBER($J27)),"Vessel or line capacity not found",IF($K27&lt;&gt;$F27,"Capacity units do not match",IF($E27&lt;=$J27,"Capacity fits","Capacity exceeds vessel or line capacity"))))))),"")</f>
        <v/>
      </c>
      <c r="M27" s="9">
        <f>IFERROR(IF(OR($A27="",$H27="",$H27=1),"",INDEX($A$7:$A$106,SUMPRODUCT(IFERROR(($C$7:$C$106=$C27)*($H$7:$H$106=$H27-1)*(ROW($A$7:$A$106)-ROW($A$7)+1),0)))),"")</f>
        <v/>
      </c>
      <c r="N27" s="9">
        <f>IFERROR(IF(OR($A27="",$H27="",$H27=1),"",INDEX($D$7:$D$106,SUMPRODUCT(IFERROR(($C$7:$C$106=$C27)*($H$7:$H$106=$H27-1)*(ROW($D$7:$D$106)-ROW($D$7)+1),0)))),"")</f>
        <v/>
      </c>
      <c r="O27" s="9">
        <f>IFERROR(IF($A27="","",IF($I27&lt;&gt;"Fits future sequence","",IF($H27=1,"First planned batch on vessel or line",IF(OR($D27="",$N27=""),"Changeover family needed",IF($D27=$N27,"Same family continuation","Changeover review needed"))))),"")</f>
        <v/>
      </c>
      <c r="P27" s="9">
        <f>IFERROR(IF($A27="","",IF($I27="Fits future sequence","Scheduled","Unscheduled")),"")</f>
        <v/>
      </c>
      <c r="Q27" s="12" t="n"/>
      <c r="R27" s="14" t="n"/>
      <c r="S27" s="12" t="n"/>
    </row>
    <row r="28">
      <c r="A28" s="12" t="n"/>
      <c r="B28" s="13" t="n"/>
      <c r="C28" s="12" t="n"/>
      <c r="D28" s="12" t="n"/>
      <c r="E28" s="14" t="n"/>
      <c r="F28" s="12" t="n"/>
      <c r="G28" s="9">
        <f>IFERROR(IF($I28&lt;&gt;"Fits future sequence","",SUMPRODUCT(--($I$7:$I$106="Fits future sequence"),--($B$7:$B$106&lt;$B28))+SUMPRODUCT(--($I$7:$I28="Fits future sequence"),--($B$7:$B28=$B28))),"")</f>
        <v/>
      </c>
      <c r="H28" s="9">
        <f>IFERROR(IF($I28&lt;&gt;"Fits future sequence","",SUMPRODUCT(--($I$7:$I$106="Fits future sequence"),--($C$7:$C$106=$C28),--($B$7:$B$106&lt;$B28))+SUMPRODUCT(--($I$7:$I28="Fits future sequence"),--($C$7:$C28=$C28),--($B$7:$B28=$B28))),"")</f>
        <v/>
      </c>
      <c r="I28" s="9">
        <f>IFERROR(IF($A28="","",IF(NOT(ISNUMBER($B28)),"Due date needed",IF($B28&lt;TODAY(),"Due date is not future",IF($C28="","Vessel or line needed",IF($D28="","Changeover family needed",IF($L28="Capacity fits","Fits future sequence","Cannot fit future sequence")))))),"")</f>
        <v/>
      </c>
      <c r="J28" s="15">
        <f>IFERROR(IF(OR($A28="",$C28=""),"",IFERROR(VLOOKUP($C28,$Q$7:$S$106,2,FALSE),"")),"")</f>
        <v/>
      </c>
      <c r="K28" s="9">
        <f>IFERROR(IF(OR($A28="",$C28=""),"",IFERROR(VLOOKUP($C28,$Q$7:$S$106,3,FALSE),"")),"")</f>
        <v/>
      </c>
      <c r="L28" s="9">
        <f>IFERROR(IF($A28="","",IF($C28="","Vessel or line needed",IF(NOT(ISNUMBER($E28)),"Required capacity needed",IF($F28="","Required capacity unit needed",IF(NOT(ISNUMBER($J28)),"Vessel or line capacity not found",IF($K28&lt;&gt;$F28,"Capacity units do not match",IF($E28&lt;=$J28,"Capacity fits","Capacity exceeds vessel or line capacity"))))))),"")</f>
        <v/>
      </c>
      <c r="M28" s="9">
        <f>IFERROR(IF(OR($A28="",$H28="",$H28=1),"",INDEX($A$7:$A$106,SUMPRODUCT(IFERROR(($C$7:$C$106=$C28)*($H$7:$H$106=$H28-1)*(ROW($A$7:$A$106)-ROW($A$7)+1),0)))),"")</f>
        <v/>
      </c>
      <c r="N28" s="9">
        <f>IFERROR(IF(OR($A28="",$H28="",$H28=1),"",INDEX($D$7:$D$106,SUMPRODUCT(IFERROR(($C$7:$C$106=$C28)*($H$7:$H$106=$H28-1)*(ROW($D$7:$D$106)-ROW($D$7)+1),0)))),"")</f>
        <v/>
      </c>
      <c r="O28" s="9">
        <f>IFERROR(IF($A28="","",IF($I28&lt;&gt;"Fits future sequence","",IF($H28=1,"First planned batch on vessel or line",IF(OR($D28="",$N28=""),"Changeover family needed",IF($D28=$N28,"Same family continuation","Changeover review needed"))))),"")</f>
        <v/>
      </c>
      <c r="P28" s="9">
        <f>IFERROR(IF($A28="","",IF($I28="Fits future sequence","Scheduled","Unscheduled")),"")</f>
        <v/>
      </c>
      <c r="Q28" s="12" t="n"/>
      <c r="R28" s="14" t="n"/>
      <c r="S28" s="12" t="n"/>
    </row>
    <row r="29">
      <c r="A29" s="12" t="n"/>
      <c r="B29" s="13" t="n"/>
      <c r="C29" s="12" t="n"/>
      <c r="D29" s="12" t="n"/>
      <c r="E29" s="14" t="n"/>
      <c r="F29" s="12" t="n"/>
      <c r="G29" s="9">
        <f>IFERROR(IF($I29&lt;&gt;"Fits future sequence","",SUMPRODUCT(--($I$7:$I$106="Fits future sequence"),--($B$7:$B$106&lt;$B29))+SUMPRODUCT(--($I$7:$I29="Fits future sequence"),--($B$7:$B29=$B29))),"")</f>
        <v/>
      </c>
      <c r="H29" s="9">
        <f>IFERROR(IF($I29&lt;&gt;"Fits future sequence","",SUMPRODUCT(--($I$7:$I$106="Fits future sequence"),--($C$7:$C$106=$C29),--($B$7:$B$106&lt;$B29))+SUMPRODUCT(--($I$7:$I29="Fits future sequence"),--($C$7:$C29=$C29),--($B$7:$B29=$B29))),"")</f>
        <v/>
      </c>
      <c r="I29" s="9">
        <f>IFERROR(IF($A29="","",IF(NOT(ISNUMBER($B29)),"Due date needed",IF($B29&lt;TODAY(),"Due date is not future",IF($C29="","Vessel or line needed",IF($D29="","Changeover family needed",IF($L29="Capacity fits","Fits future sequence","Cannot fit future sequence")))))),"")</f>
        <v/>
      </c>
      <c r="J29" s="15">
        <f>IFERROR(IF(OR($A29="",$C29=""),"",IFERROR(VLOOKUP($C29,$Q$7:$S$106,2,FALSE),"")),"")</f>
        <v/>
      </c>
      <c r="K29" s="9">
        <f>IFERROR(IF(OR($A29="",$C29=""),"",IFERROR(VLOOKUP($C29,$Q$7:$S$106,3,FALSE),"")),"")</f>
        <v/>
      </c>
      <c r="L29" s="9">
        <f>IFERROR(IF($A29="","",IF($C29="","Vessel or line needed",IF(NOT(ISNUMBER($E29)),"Required capacity needed",IF($F29="","Required capacity unit needed",IF(NOT(ISNUMBER($J29)),"Vessel or line capacity not found",IF($K29&lt;&gt;$F29,"Capacity units do not match",IF($E29&lt;=$J29,"Capacity fits","Capacity exceeds vessel or line capacity"))))))),"")</f>
        <v/>
      </c>
      <c r="M29" s="9">
        <f>IFERROR(IF(OR($A29="",$H29="",$H29=1),"",INDEX($A$7:$A$106,SUMPRODUCT(IFERROR(($C$7:$C$106=$C29)*($H$7:$H$106=$H29-1)*(ROW($A$7:$A$106)-ROW($A$7)+1),0)))),"")</f>
        <v/>
      </c>
      <c r="N29" s="9">
        <f>IFERROR(IF(OR($A29="",$H29="",$H29=1),"",INDEX($D$7:$D$106,SUMPRODUCT(IFERROR(($C$7:$C$106=$C29)*($H$7:$H$106=$H29-1)*(ROW($D$7:$D$106)-ROW($D$7)+1),0)))),"")</f>
        <v/>
      </c>
      <c r="O29" s="9">
        <f>IFERROR(IF($A29="","",IF($I29&lt;&gt;"Fits future sequence","",IF($H29=1,"First planned batch on vessel or line",IF(OR($D29="",$N29=""),"Changeover family needed",IF($D29=$N29,"Same family continuation","Changeover review needed"))))),"")</f>
        <v/>
      </c>
      <c r="P29" s="9">
        <f>IFERROR(IF($A29="","",IF($I29="Fits future sequence","Scheduled","Unscheduled")),"")</f>
        <v/>
      </c>
      <c r="Q29" s="12" t="n"/>
      <c r="R29" s="14" t="n"/>
      <c r="S29" s="12" t="n"/>
    </row>
    <row r="30">
      <c r="A30" s="12" t="n"/>
      <c r="B30" s="13" t="n"/>
      <c r="C30" s="12" t="n"/>
      <c r="D30" s="12" t="n"/>
      <c r="E30" s="14" t="n"/>
      <c r="F30" s="12" t="n"/>
      <c r="G30" s="9">
        <f>IFERROR(IF($I30&lt;&gt;"Fits future sequence","",SUMPRODUCT(--($I$7:$I$106="Fits future sequence"),--($B$7:$B$106&lt;$B30))+SUMPRODUCT(--($I$7:$I30="Fits future sequence"),--($B$7:$B30=$B30))),"")</f>
        <v/>
      </c>
      <c r="H30" s="9">
        <f>IFERROR(IF($I30&lt;&gt;"Fits future sequence","",SUMPRODUCT(--($I$7:$I$106="Fits future sequence"),--($C$7:$C$106=$C30),--($B$7:$B$106&lt;$B30))+SUMPRODUCT(--($I$7:$I30="Fits future sequence"),--($C$7:$C30=$C30),--($B$7:$B30=$B30))),"")</f>
        <v/>
      </c>
      <c r="I30" s="9">
        <f>IFERROR(IF($A30="","",IF(NOT(ISNUMBER($B30)),"Due date needed",IF($B30&lt;TODAY(),"Due date is not future",IF($C30="","Vessel or line needed",IF($D30="","Changeover family needed",IF($L30="Capacity fits","Fits future sequence","Cannot fit future sequence")))))),"")</f>
        <v/>
      </c>
      <c r="J30" s="15">
        <f>IFERROR(IF(OR($A30="",$C30=""),"",IFERROR(VLOOKUP($C30,$Q$7:$S$106,2,FALSE),"")),"")</f>
        <v/>
      </c>
      <c r="K30" s="9">
        <f>IFERROR(IF(OR($A30="",$C30=""),"",IFERROR(VLOOKUP($C30,$Q$7:$S$106,3,FALSE),"")),"")</f>
        <v/>
      </c>
      <c r="L30" s="9">
        <f>IFERROR(IF($A30="","",IF($C30="","Vessel or line needed",IF(NOT(ISNUMBER($E30)),"Required capacity needed",IF($F30="","Required capacity unit needed",IF(NOT(ISNUMBER($J30)),"Vessel or line capacity not found",IF($K30&lt;&gt;$F30,"Capacity units do not match",IF($E30&lt;=$J30,"Capacity fits","Capacity exceeds vessel or line capacity"))))))),"")</f>
        <v/>
      </c>
      <c r="M30" s="9">
        <f>IFERROR(IF(OR($A30="",$H30="",$H30=1),"",INDEX($A$7:$A$106,SUMPRODUCT(IFERROR(($C$7:$C$106=$C30)*($H$7:$H$106=$H30-1)*(ROW($A$7:$A$106)-ROW($A$7)+1),0)))),"")</f>
        <v/>
      </c>
      <c r="N30" s="9">
        <f>IFERROR(IF(OR($A30="",$H30="",$H30=1),"",INDEX($D$7:$D$106,SUMPRODUCT(IFERROR(($C$7:$C$106=$C30)*($H$7:$H$106=$H30-1)*(ROW($D$7:$D$106)-ROW($D$7)+1),0)))),"")</f>
        <v/>
      </c>
      <c r="O30" s="9">
        <f>IFERROR(IF($A30="","",IF($I30&lt;&gt;"Fits future sequence","",IF($H30=1,"First planned batch on vessel or line",IF(OR($D30="",$N30=""),"Changeover family needed",IF($D30=$N30,"Same family continuation","Changeover review needed"))))),"")</f>
        <v/>
      </c>
      <c r="P30" s="9">
        <f>IFERROR(IF($A30="","",IF($I30="Fits future sequence","Scheduled","Unscheduled")),"")</f>
        <v/>
      </c>
      <c r="Q30" s="12" t="n"/>
      <c r="R30" s="14" t="n"/>
      <c r="S30" s="12" t="n"/>
    </row>
    <row r="31">
      <c r="A31" s="12" t="n"/>
      <c r="B31" s="13" t="n"/>
      <c r="C31" s="12" t="n"/>
      <c r="D31" s="12" t="n"/>
      <c r="E31" s="14" t="n"/>
      <c r="F31" s="12" t="n"/>
      <c r="G31" s="9">
        <f>IFERROR(IF($I31&lt;&gt;"Fits future sequence","",SUMPRODUCT(--($I$7:$I$106="Fits future sequence"),--($B$7:$B$106&lt;$B31))+SUMPRODUCT(--($I$7:$I31="Fits future sequence"),--($B$7:$B31=$B31))),"")</f>
        <v/>
      </c>
      <c r="H31" s="9">
        <f>IFERROR(IF($I31&lt;&gt;"Fits future sequence","",SUMPRODUCT(--($I$7:$I$106="Fits future sequence"),--($C$7:$C$106=$C31),--($B$7:$B$106&lt;$B31))+SUMPRODUCT(--($I$7:$I31="Fits future sequence"),--($C$7:$C31=$C31),--($B$7:$B31=$B31))),"")</f>
        <v/>
      </c>
      <c r="I31" s="9">
        <f>IFERROR(IF($A31="","",IF(NOT(ISNUMBER($B31)),"Due date needed",IF($B31&lt;TODAY(),"Due date is not future",IF($C31="","Vessel or line needed",IF($D31="","Changeover family needed",IF($L31="Capacity fits","Fits future sequence","Cannot fit future sequence")))))),"")</f>
        <v/>
      </c>
      <c r="J31" s="15">
        <f>IFERROR(IF(OR($A31="",$C31=""),"",IFERROR(VLOOKUP($C31,$Q$7:$S$106,2,FALSE),"")),"")</f>
        <v/>
      </c>
      <c r="K31" s="9">
        <f>IFERROR(IF(OR($A31="",$C31=""),"",IFERROR(VLOOKUP($C31,$Q$7:$S$106,3,FALSE),"")),"")</f>
        <v/>
      </c>
      <c r="L31" s="9">
        <f>IFERROR(IF($A31="","",IF($C31="","Vessel or line needed",IF(NOT(ISNUMBER($E31)),"Required capacity needed",IF($F31="","Required capacity unit needed",IF(NOT(ISNUMBER($J31)),"Vessel or line capacity not found",IF($K31&lt;&gt;$F31,"Capacity units do not match",IF($E31&lt;=$J31,"Capacity fits","Capacity exceeds vessel or line capacity"))))))),"")</f>
        <v/>
      </c>
      <c r="M31" s="9">
        <f>IFERROR(IF(OR($A31="",$H31="",$H31=1),"",INDEX($A$7:$A$106,SUMPRODUCT(IFERROR(($C$7:$C$106=$C31)*($H$7:$H$106=$H31-1)*(ROW($A$7:$A$106)-ROW($A$7)+1),0)))),"")</f>
        <v/>
      </c>
      <c r="N31" s="9">
        <f>IFERROR(IF(OR($A31="",$H31="",$H31=1),"",INDEX($D$7:$D$106,SUMPRODUCT(IFERROR(($C$7:$C$106=$C31)*($H$7:$H$106=$H31-1)*(ROW($D$7:$D$106)-ROW($D$7)+1),0)))),"")</f>
        <v/>
      </c>
      <c r="O31" s="9">
        <f>IFERROR(IF($A31="","",IF($I31&lt;&gt;"Fits future sequence","",IF($H31=1,"First planned batch on vessel or line",IF(OR($D31="",$N31=""),"Changeover family needed",IF($D31=$N31,"Same family continuation","Changeover review needed"))))),"")</f>
        <v/>
      </c>
      <c r="P31" s="9">
        <f>IFERROR(IF($A31="","",IF($I31="Fits future sequence","Scheduled","Unscheduled")),"")</f>
        <v/>
      </c>
      <c r="Q31" s="12" t="n"/>
      <c r="R31" s="14" t="n"/>
      <c r="S31" s="12" t="n"/>
    </row>
    <row r="32">
      <c r="A32" s="12" t="n"/>
      <c r="B32" s="13" t="n"/>
      <c r="C32" s="12" t="n"/>
      <c r="D32" s="12" t="n"/>
      <c r="E32" s="14" t="n"/>
      <c r="F32" s="12" t="n"/>
      <c r="G32" s="9">
        <f>IFERROR(IF($I32&lt;&gt;"Fits future sequence","",SUMPRODUCT(--($I$7:$I$106="Fits future sequence"),--($B$7:$B$106&lt;$B32))+SUMPRODUCT(--($I$7:$I32="Fits future sequence"),--($B$7:$B32=$B32))),"")</f>
        <v/>
      </c>
      <c r="H32" s="9">
        <f>IFERROR(IF($I32&lt;&gt;"Fits future sequence","",SUMPRODUCT(--($I$7:$I$106="Fits future sequence"),--($C$7:$C$106=$C32),--($B$7:$B$106&lt;$B32))+SUMPRODUCT(--($I$7:$I32="Fits future sequence"),--($C$7:$C32=$C32),--($B$7:$B32=$B32))),"")</f>
        <v/>
      </c>
      <c r="I32" s="9">
        <f>IFERROR(IF($A32="","",IF(NOT(ISNUMBER($B32)),"Due date needed",IF($B32&lt;TODAY(),"Due date is not future",IF($C32="","Vessel or line needed",IF($D32="","Changeover family needed",IF($L32="Capacity fits","Fits future sequence","Cannot fit future sequence")))))),"")</f>
        <v/>
      </c>
      <c r="J32" s="15">
        <f>IFERROR(IF(OR($A32="",$C32=""),"",IFERROR(VLOOKUP($C32,$Q$7:$S$106,2,FALSE),"")),"")</f>
        <v/>
      </c>
      <c r="K32" s="9">
        <f>IFERROR(IF(OR($A32="",$C32=""),"",IFERROR(VLOOKUP($C32,$Q$7:$S$106,3,FALSE),"")),"")</f>
        <v/>
      </c>
      <c r="L32" s="9">
        <f>IFERROR(IF($A32="","",IF($C32="","Vessel or line needed",IF(NOT(ISNUMBER($E32)),"Required capacity needed",IF($F32="","Required capacity unit needed",IF(NOT(ISNUMBER($J32)),"Vessel or line capacity not found",IF($K32&lt;&gt;$F32,"Capacity units do not match",IF($E32&lt;=$J32,"Capacity fits","Capacity exceeds vessel or line capacity"))))))),"")</f>
        <v/>
      </c>
      <c r="M32" s="9">
        <f>IFERROR(IF(OR($A32="",$H32="",$H32=1),"",INDEX($A$7:$A$106,SUMPRODUCT(IFERROR(($C$7:$C$106=$C32)*($H$7:$H$106=$H32-1)*(ROW($A$7:$A$106)-ROW($A$7)+1),0)))),"")</f>
        <v/>
      </c>
      <c r="N32" s="9">
        <f>IFERROR(IF(OR($A32="",$H32="",$H32=1),"",INDEX($D$7:$D$106,SUMPRODUCT(IFERROR(($C$7:$C$106=$C32)*($H$7:$H$106=$H32-1)*(ROW($D$7:$D$106)-ROW($D$7)+1),0)))),"")</f>
        <v/>
      </c>
      <c r="O32" s="9">
        <f>IFERROR(IF($A32="","",IF($I32&lt;&gt;"Fits future sequence","",IF($H32=1,"First planned batch on vessel or line",IF(OR($D32="",$N32=""),"Changeover family needed",IF($D32=$N32,"Same family continuation","Changeover review needed"))))),"")</f>
        <v/>
      </c>
      <c r="P32" s="9">
        <f>IFERROR(IF($A32="","",IF($I32="Fits future sequence","Scheduled","Unscheduled")),"")</f>
        <v/>
      </c>
      <c r="Q32" s="12" t="n"/>
      <c r="R32" s="14" t="n"/>
      <c r="S32" s="12" t="n"/>
    </row>
    <row r="33">
      <c r="A33" s="12" t="n"/>
      <c r="B33" s="13" t="n"/>
      <c r="C33" s="12" t="n"/>
      <c r="D33" s="12" t="n"/>
      <c r="E33" s="14" t="n"/>
      <c r="F33" s="12" t="n"/>
      <c r="G33" s="9">
        <f>IFERROR(IF($I33&lt;&gt;"Fits future sequence","",SUMPRODUCT(--($I$7:$I$106="Fits future sequence"),--($B$7:$B$106&lt;$B33))+SUMPRODUCT(--($I$7:$I33="Fits future sequence"),--($B$7:$B33=$B33))),"")</f>
        <v/>
      </c>
      <c r="H33" s="9">
        <f>IFERROR(IF($I33&lt;&gt;"Fits future sequence","",SUMPRODUCT(--($I$7:$I$106="Fits future sequence"),--($C$7:$C$106=$C33),--($B$7:$B$106&lt;$B33))+SUMPRODUCT(--($I$7:$I33="Fits future sequence"),--($C$7:$C33=$C33),--($B$7:$B33=$B33))),"")</f>
        <v/>
      </c>
      <c r="I33" s="9">
        <f>IFERROR(IF($A33="","",IF(NOT(ISNUMBER($B33)),"Due date needed",IF($B33&lt;TODAY(),"Due date is not future",IF($C33="","Vessel or line needed",IF($D33="","Changeover family needed",IF($L33="Capacity fits","Fits future sequence","Cannot fit future sequence")))))),"")</f>
        <v/>
      </c>
      <c r="J33" s="15">
        <f>IFERROR(IF(OR($A33="",$C33=""),"",IFERROR(VLOOKUP($C33,$Q$7:$S$106,2,FALSE),"")),"")</f>
        <v/>
      </c>
      <c r="K33" s="9">
        <f>IFERROR(IF(OR($A33="",$C33=""),"",IFERROR(VLOOKUP($C33,$Q$7:$S$106,3,FALSE),"")),"")</f>
        <v/>
      </c>
      <c r="L33" s="9">
        <f>IFERROR(IF($A33="","",IF($C33="","Vessel or line needed",IF(NOT(ISNUMBER($E33)),"Required capacity needed",IF($F33="","Required capacity unit needed",IF(NOT(ISNUMBER($J33)),"Vessel or line capacity not found",IF($K33&lt;&gt;$F33,"Capacity units do not match",IF($E33&lt;=$J33,"Capacity fits","Capacity exceeds vessel or line capacity"))))))),"")</f>
        <v/>
      </c>
      <c r="M33" s="9">
        <f>IFERROR(IF(OR($A33="",$H33="",$H33=1),"",INDEX($A$7:$A$106,SUMPRODUCT(IFERROR(($C$7:$C$106=$C33)*($H$7:$H$106=$H33-1)*(ROW($A$7:$A$106)-ROW($A$7)+1),0)))),"")</f>
        <v/>
      </c>
      <c r="N33" s="9">
        <f>IFERROR(IF(OR($A33="",$H33="",$H33=1),"",INDEX($D$7:$D$106,SUMPRODUCT(IFERROR(($C$7:$C$106=$C33)*($H$7:$H$106=$H33-1)*(ROW($D$7:$D$106)-ROW($D$7)+1),0)))),"")</f>
        <v/>
      </c>
      <c r="O33" s="9">
        <f>IFERROR(IF($A33="","",IF($I33&lt;&gt;"Fits future sequence","",IF($H33=1,"First planned batch on vessel or line",IF(OR($D33="",$N33=""),"Changeover family needed",IF($D33=$N33,"Same family continuation","Changeover review needed"))))),"")</f>
        <v/>
      </c>
      <c r="P33" s="9">
        <f>IFERROR(IF($A33="","",IF($I33="Fits future sequence","Scheduled","Unscheduled")),"")</f>
        <v/>
      </c>
      <c r="Q33" s="12" t="n"/>
      <c r="R33" s="14" t="n"/>
      <c r="S33" s="12" t="n"/>
    </row>
    <row r="34">
      <c r="A34" s="12" t="n"/>
      <c r="B34" s="13" t="n"/>
      <c r="C34" s="12" t="n"/>
      <c r="D34" s="12" t="n"/>
      <c r="E34" s="14" t="n"/>
      <c r="F34" s="12" t="n"/>
      <c r="G34" s="9">
        <f>IFERROR(IF($I34&lt;&gt;"Fits future sequence","",SUMPRODUCT(--($I$7:$I$106="Fits future sequence"),--($B$7:$B$106&lt;$B34))+SUMPRODUCT(--($I$7:$I34="Fits future sequence"),--($B$7:$B34=$B34))),"")</f>
        <v/>
      </c>
      <c r="H34" s="9">
        <f>IFERROR(IF($I34&lt;&gt;"Fits future sequence","",SUMPRODUCT(--($I$7:$I$106="Fits future sequence"),--($C$7:$C$106=$C34),--($B$7:$B$106&lt;$B34))+SUMPRODUCT(--($I$7:$I34="Fits future sequence"),--($C$7:$C34=$C34),--($B$7:$B34=$B34))),"")</f>
        <v/>
      </c>
      <c r="I34" s="9">
        <f>IFERROR(IF($A34="","",IF(NOT(ISNUMBER($B34)),"Due date needed",IF($B34&lt;TODAY(),"Due date is not future",IF($C34="","Vessel or line needed",IF($D34="","Changeover family needed",IF($L34="Capacity fits","Fits future sequence","Cannot fit future sequence")))))),"")</f>
        <v/>
      </c>
      <c r="J34" s="15">
        <f>IFERROR(IF(OR($A34="",$C34=""),"",IFERROR(VLOOKUP($C34,$Q$7:$S$106,2,FALSE),"")),"")</f>
        <v/>
      </c>
      <c r="K34" s="9">
        <f>IFERROR(IF(OR($A34="",$C34=""),"",IFERROR(VLOOKUP($C34,$Q$7:$S$106,3,FALSE),"")),"")</f>
        <v/>
      </c>
      <c r="L34" s="9">
        <f>IFERROR(IF($A34="","",IF($C34="","Vessel or line needed",IF(NOT(ISNUMBER($E34)),"Required capacity needed",IF($F34="","Required capacity unit needed",IF(NOT(ISNUMBER($J34)),"Vessel or line capacity not found",IF($K34&lt;&gt;$F34,"Capacity units do not match",IF($E34&lt;=$J34,"Capacity fits","Capacity exceeds vessel or line capacity"))))))),"")</f>
        <v/>
      </c>
      <c r="M34" s="9">
        <f>IFERROR(IF(OR($A34="",$H34="",$H34=1),"",INDEX($A$7:$A$106,SUMPRODUCT(IFERROR(($C$7:$C$106=$C34)*($H$7:$H$106=$H34-1)*(ROW($A$7:$A$106)-ROW($A$7)+1),0)))),"")</f>
        <v/>
      </c>
      <c r="N34" s="9">
        <f>IFERROR(IF(OR($A34="",$H34="",$H34=1),"",INDEX($D$7:$D$106,SUMPRODUCT(IFERROR(($C$7:$C$106=$C34)*($H$7:$H$106=$H34-1)*(ROW($D$7:$D$106)-ROW($D$7)+1),0)))),"")</f>
        <v/>
      </c>
      <c r="O34" s="9">
        <f>IFERROR(IF($A34="","",IF($I34&lt;&gt;"Fits future sequence","",IF($H34=1,"First planned batch on vessel or line",IF(OR($D34="",$N34=""),"Changeover family needed",IF($D34=$N34,"Same family continuation","Changeover review needed"))))),"")</f>
        <v/>
      </c>
      <c r="P34" s="9">
        <f>IFERROR(IF($A34="","",IF($I34="Fits future sequence","Scheduled","Unscheduled")),"")</f>
        <v/>
      </c>
      <c r="Q34" s="12" t="n"/>
      <c r="R34" s="14" t="n"/>
      <c r="S34" s="12" t="n"/>
    </row>
    <row r="35">
      <c r="A35" s="12" t="n"/>
      <c r="B35" s="13" t="n"/>
      <c r="C35" s="12" t="n"/>
      <c r="D35" s="12" t="n"/>
      <c r="E35" s="14" t="n"/>
      <c r="F35" s="12" t="n"/>
      <c r="G35" s="9">
        <f>IFERROR(IF($I35&lt;&gt;"Fits future sequence","",SUMPRODUCT(--($I$7:$I$106="Fits future sequence"),--($B$7:$B$106&lt;$B35))+SUMPRODUCT(--($I$7:$I35="Fits future sequence"),--($B$7:$B35=$B35))),"")</f>
        <v/>
      </c>
      <c r="H35" s="9">
        <f>IFERROR(IF($I35&lt;&gt;"Fits future sequence","",SUMPRODUCT(--($I$7:$I$106="Fits future sequence"),--($C$7:$C$106=$C35),--($B$7:$B$106&lt;$B35))+SUMPRODUCT(--($I$7:$I35="Fits future sequence"),--($C$7:$C35=$C35),--($B$7:$B35=$B35))),"")</f>
        <v/>
      </c>
      <c r="I35" s="9">
        <f>IFERROR(IF($A35="","",IF(NOT(ISNUMBER($B35)),"Due date needed",IF($B35&lt;TODAY(),"Due date is not future",IF($C35="","Vessel or line needed",IF($D35="","Changeover family needed",IF($L35="Capacity fits","Fits future sequence","Cannot fit future sequence")))))),"")</f>
        <v/>
      </c>
      <c r="J35" s="15">
        <f>IFERROR(IF(OR($A35="",$C35=""),"",IFERROR(VLOOKUP($C35,$Q$7:$S$106,2,FALSE),"")),"")</f>
        <v/>
      </c>
      <c r="K35" s="9">
        <f>IFERROR(IF(OR($A35="",$C35=""),"",IFERROR(VLOOKUP($C35,$Q$7:$S$106,3,FALSE),"")),"")</f>
        <v/>
      </c>
      <c r="L35" s="9">
        <f>IFERROR(IF($A35="","",IF($C35="","Vessel or line needed",IF(NOT(ISNUMBER($E35)),"Required capacity needed",IF($F35="","Required capacity unit needed",IF(NOT(ISNUMBER($J35)),"Vessel or line capacity not found",IF($K35&lt;&gt;$F35,"Capacity units do not match",IF($E35&lt;=$J35,"Capacity fits","Capacity exceeds vessel or line capacity"))))))),"")</f>
        <v/>
      </c>
      <c r="M35" s="9">
        <f>IFERROR(IF(OR($A35="",$H35="",$H35=1),"",INDEX($A$7:$A$106,SUMPRODUCT(IFERROR(($C$7:$C$106=$C35)*($H$7:$H$106=$H35-1)*(ROW($A$7:$A$106)-ROW($A$7)+1),0)))),"")</f>
        <v/>
      </c>
      <c r="N35" s="9">
        <f>IFERROR(IF(OR($A35="",$H35="",$H35=1),"",INDEX($D$7:$D$106,SUMPRODUCT(IFERROR(($C$7:$C$106=$C35)*($H$7:$H$106=$H35-1)*(ROW($D$7:$D$106)-ROW($D$7)+1),0)))),"")</f>
        <v/>
      </c>
      <c r="O35" s="9">
        <f>IFERROR(IF($A35="","",IF($I35&lt;&gt;"Fits future sequence","",IF($H35=1,"First planned batch on vessel or line",IF(OR($D35="",$N35=""),"Changeover family needed",IF($D35=$N35,"Same family continuation","Changeover review needed"))))),"")</f>
        <v/>
      </c>
      <c r="P35" s="9">
        <f>IFERROR(IF($A35="","",IF($I35="Fits future sequence","Scheduled","Unscheduled")),"")</f>
        <v/>
      </c>
      <c r="Q35" s="12" t="n"/>
      <c r="R35" s="14" t="n"/>
      <c r="S35" s="12" t="n"/>
    </row>
    <row r="36">
      <c r="A36" s="12" t="n"/>
      <c r="B36" s="13" t="n"/>
      <c r="C36" s="12" t="n"/>
      <c r="D36" s="12" t="n"/>
      <c r="E36" s="14" t="n"/>
      <c r="F36" s="12" t="n"/>
      <c r="G36" s="9">
        <f>IFERROR(IF($I36&lt;&gt;"Fits future sequence","",SUMPRODUCT(--($I$7:$I$106="Fits future sequence"),--($B$7:$B$106&lt;$B36))+SUMPRODUCT(--($I$7:$I36="Fits future sequence"),--($B$7:$B36=$B36))),"")</f>
        <v/>
      </c>
      <c r="H36" s="9">
        <f>IFERROR(IF($I36&lt;&gt;"Fits future sequence","",SUMPRODUCT(--($I$7:$I$106="Fits future sequence"),--($C$7:$C$106=$C36),--($B$7:$B$106&lt;$B36))+SUMPRODUCT(--($I$7:$I36="Fits future sequence"),--($C$7:$C36=$C36),--($B$7:$B36=$B36))),"")</f>
        <v/>
      </c>
      <c r="I36" s="9">
        <f>IFERROR(IF($A36="","",IF(NOT(ISNUMBER($B36)),"Due date needed",IF($B36&lt;TODAY(),"Due date is not future",IF($C36="","Vessel or line needed",IF($D36="","Changeover family needed",IF($L36="Capacity fits","Fits future sequence","Cannot fit future sequence")))))),"")</f>
        <v/>
      </c>
      <c r="J36" s="15">
        <f>IFERROR(IF(OR($A36="",$C36=""),"",IFERROR(VLOOKUP($C36,$Q$7:$S$106,2,FALSE),"")),"")</f>
        <v/>
      </c>
      <c r="K36" s="9">
        <f>IFERROR(IF(OR($A36="",$C36=""),"",IFERROR(VLOOKUP($C36,$Q$7:$S$106,3,FALSE),"")),"")</f>
        <v/>
      </c>
      <c r="L36" s="9">
        <f>IFERROR(IF($A36="","",IF($C36="","Vessel or line needed",IF(NOT(ISNUMBER($E36)),"Required capacity needed",IF($F36="","Required capacity unit needed",IF(NOT(ISNUMBER($J36)),"Vessel or line capacity not found",IF($K36&lt;&gt;$F36,"Capacity units do not match",IF($E36&lt;=$J36,"Capacity fits","Capacity exceeds vessel or line capacity"))))))),"")</f>
        <v/>
      </c>
      <c r="M36" s="9">
        <f>IFERROR(IF(OR($A36="",$H36="",$H36=1),"",INDEX($A$7:$A$106,SUMPRODUCT(IFERROR(($C$7:$C$106=$C36)*($H$7:$H$106=$H36-1)*(ROW($A$7:$A$106)-ROW($A$7)+1),0)))),"")</f>
        <v/>
      </c>
      <c r="N36" s="9">
        <f>IFERROR(IF(OR($A36="",$H36="",$H36=1),"",INDEX($D$7:$D$106,SUMPRODUCT(IFERROR(($C$7:$C$106=$C36)*($H$7:$H$106=$H36-1)*(ROW($D$7:$D$106)-ROW($D$7)+1),0)))),"")</f>
        <v/>
      </c>
      <c r="O36" s="9">
        <f>IFERROR(IF($A36="","",IF($I36&lt;&gt;"Fits future sequence","",IF($H36=1,"First planned batch on vessel or line",IF(OR($D36="",$N36=""),"Changeover family needed",IF($D36=$N36,"Same family continuation","Changeover review needed"))))),"")</f>
        <v/>
      </c>
      <c r="P36" s="9">
        <f>IFERROR(IF($A36="","",IF($I36="Fits future sequence","Scheduled","Unscheduled")),"")</f>
        <v/>
      </c>
      <c r="Q36" s="12" t="n"/>
      <c r="R36" s="14" t="n"/>
      <c r="S36" s="12" t="n"/>
    </row>
    <row r="37">
      <c r="A37" s="12" t="n"/>
      <c r="B37" s="13" t="n"/>
      <c r="C37" s="12" t="n"/>
      <c r="D37" s="12" t="n"/>
      <c r="E37" s="14" t="n"/>
      <c r="F37" s="12" t="n"/>
      <c r="G37" s="9">
        <f>IFERROR(IF($I37&lt;&gt;"Fits future sequence","",SUMPRODUCT(--($I$7:$I$106="Fits future sequence"),--($B$7:$B$106&lt;$B37))+SUMPRODUCT(--($I$7:$I37="Fits future sequence"),--($B$7:$B37=$B37))),"")</f>
        <v/>
      </c>
      <c r="H37" s="9">
        <f>IFERROR(IF($I37&lt;&gt;"Fits future sequence","",SUMPRODUCT(--($I$7:$I$106="Fits future sequence"),--($C$7:$C$106=$C37),--($B$7:$B$106&lt;$B37))+SUMPRODUCT(--($I$7:$I37="Fits future sequence"),--($C$7:$C37=$C37),--($B$7:$B37=$B37))),"")</f>
        <v/>
      </c>
      <c r="I37" s="9">
        <f>IFERROR(IF($A37="","",IF(NOT(ISNUMBER($B37)),"Due date needed",IF($B37&lt;TODAY(),"Due date is not future",IF($C37="","Vessel or line needed",IF($D37="","Changeover family needed",IF($L37="Capacity fits","Fits future sequence","Cannot fit future sequence")))))),"")</f>
        <v/>
      </c>
      <c r="J37" s="15">
        <f>IFERROR(IF(OR($A37="",$C37=""),"",IFERROR(VLOOKUP($C37,$Q$7:$S$106,2,FALSE),"")),"")</f>
        <v/>
      </c>
      <c r="K37" s="9">
        <f>IFERROR(IF(OR($A37="",$C37=""),"",IFERROR(VLOOKUP($C37,$Q$7:$S$106,3,FALSE),"")),"")</f>
        <v/>
      </c>
      <c r="L37" s="9">
        <f>IFERROR(IF($A37="","",IF($C37="","Vessel or line needed",IF(NOT(ISNUMBER($E37)),"Required capacity needed",IF($F37="","Required capacity unit needed",IF(NOT(ISNUMBER($J37)),"Vessel or line capacity not found",IF($K37&lt;&gt;$F37,"Capacity units do not match",IF($E37&lt;=$J37,"Capacity fits","Capacity exceeds vessel or line capacity"))))))),"")</f>
        <v/>
      </c>
      <c r="M37" s="9">
        <f>IFERROR(IF(OR($A37="",$H37="",$H37=1),"",INDEX($A$7:$A$106,SUMPRODUCT(IFERROR(($C$7:$C$106=$C37)*($H$7:$H$106=$H37-1)*(ROW($A$7:$A$106)-ROW($A$7)+1),0)))),"")</f>
        <v/>
      </c>
      <c r="N37" s="9">
        <f>IFERROR(IF(OR($A37="",$H37="",$H37=1),"",INDEX($D$7:$D$106,SUMPRODUCT(IFERROR(($C$7:$C$106=$C37)*($H$7:$H$106=$H37-1)*(ROW($D$7:$D$106)-ROW($D$7)+1),0)))),"")</f>
        <v/>
      </c>
      <c r="O37" s="9">
        <f>IFERROR(IF($A37="","",IF($I37&lt;&gt;"Fits future sequence","",IF($H37=1,"First planned batch on vessel or line",IF(OR($D37="",$N37=""),"Changeover family needed",IF($D37=$N37,"Same family continuation","Changeover review needed"))))),"")</f>
        <v/>
      </c>
      <c r="P37" s="9">
        <f>IFERROR(IF($A37="","",IF($I37="Fits future sequence","Scheduled","Unscheduled")),"")</f>
        <v/>
      </c>
      <c r="Q37" s="12" t="n"/>
      <c r="R37" s="14" t="n"/>
      <c r="S37" s="12" t="n"/>
    </row>
    <row r="38">
      <c r="A38" s="12" t="n"/>
      <c r="B38" s="13" t="n"/>
      <c r="C38" s="12" t="n"/>
      <c r="D38" s="12" t="n"/>
      <c r="E38" s="14" t="n"/>
      <c r="F38" s="12" t="n"/>
      <c r="G38" s="9">
        <f>IFERROR(IF($I38&lt;&gt;"Fits future sequence","",SUMPRODUCT(--($I$7:$I$106="Fits future sequence"),--($B$7:$B$106&lt;$B38))+SUMPRODUCT(--($I$7:$I38="Fits future sequence"),--($B$7:$B38=$B38))),"")</f>
        <v/>
      </c>
      <c r="H38" s="9">
        <f>IFERROR(IF($I38&lt;&gt;"Fits future sequence","",SUMPRODUCT(--($I$7:$I$106="Fits future sequence"),--($C$7:$C$106=$C38),--($B$7:$B$106&lt;$B38))+SUMPRODUCT(--($I$7:$I38="Fits future sequence"),--($C$7:$C38=$C38),--($B$7:$B38=$B38))),"")</f>
        <v/>
      </c>
      <c r="I38" s="9">
        <f>IFERROR(IF($A38="","",IF(NOT(ISNUMBER($B38)),"Due date needed",IF($B38&lt;TODAY(),"Due date is not future",IF($C38="","Vessel or line needed",IF($D38="","Changeover family needed",IF($L38="Capacity fits","Fits future sequence","Cannot fit future sequence")))))),"")</f>
        <v/>
      </c>
      <c r="J38" s="15">
        <f>IFERROR(IF(OR($A38="",$C38=""),"",IFERROR(VLOOKUP($C38,$Q$7:$S$106,2,FALSE),"")),"")</f>
        <v/>
      </c>
      <c r="K38" s="9">
        <f>IFERROR(IF(OR($A38="",$C38=""),"",IFERROR(VLOOKUP($C38,$Q$7:$S$106,3,FALSE),"")),"")</f>
        <v/>
      </c>
      <c r="L38" s="9">
        <f>IFERROR(IF($A38="","",IF($C38="","Vessel or line needed",IF(NOT(ISNUMBER($E38)),"Required capacity needed",IF($F38="","Required capacity unit needed",IF(NOT(ISNUMBER($J38)),"Vessel or line capacity not found",IF($K38&lt;&gt;$F38,"Capacity units do not match",IF($E38&lt;=$J38,"Capacity fits","Capacity exceeds vessel or line capacity"))))))),"")</f>
        <v/>
      </c>
      <c r="M38" s="9">
        <f>IFERROR(IF(OR($A38="",$H38="",$H38=1),"",INDEX($A$7:$A$106,SUMPRODUCT(IFERROR(($C$7:$C$106=$C38)*($H$7:$H$106=$H38-1)*(ROW($A$7:$A$106)-ROW($A$7)+1),0)))),"")</f>
        <v/>
      </c>
      <c r="N38" s="9">
        <f>IFERROR(IF(OR($A38="",$H38="",$H38=1),"",INDEX($D$7:$D$106,SUMPRODUCT(IFERROR(($C$7:$C$106=$C38)*($H$7:$H$106=$H38-1)*(ROW($D$7:$D$106)-ROW($D$7)+1),0)))),"")</f>
        <v/>
      </c>
      <c r="O38" s="9">
        <f>IFERROR(IF($A38="","",IF($I38&lt;&gt;"Fits future sequence","",IF($H38=1,"First planned batch on vessel or line",IF(OR($D38="",$N38=""),"Changeover family needed",IF($D38=$N38,"Same family continuation","Changeover review needed"))))),"")</f>
        <v/>
      </c>
      <c r="P38" s="9">
        <f>IFERROR(IF($A38="","",IF($I38="Fits future sequence","Scheduled","Unscheduled")),"")</f>
        <v/>
      </c>
      <c r="Q38" s="12" t="n"/>
      <c r="R38" s="14" t="n"/>
      <c r="S38" s="12" t="n"/>
    </row>
    <row r="39">
      <c r="A39" s="12" t="n"/>
      <c r="B39" s="13" t="n"/>
      <c r="C39" s="12" t="n"/>
      <c r="D39" s="12" t="n"/>
      <c r="E39" s="14" t="n"/>
      <c r="F39" s="12" t="n"/>
      <c r="G39" s="9">
        <f>IFERROR(IF($I39&lt;&gt;"Fits future sequence","",SUMPRODUCT(--($I$7:$I$106="Fits future sequence"),--($B$7:$B$106&lt;$B39))+SUMPRODUCT(--($I$7:$I39="Fits future sequence"),--($B$7:$B39=$B39))),"")</f>
        <v/>
      </c>
      <c r="H39" s="9">
        <f>IFERROR(IF($I39&lt;&gt;"Fits future sequence","",SUMPRODUCT(--($I$7:$I$106="Fits future sequence"),--($C$7:$C$106=$C39),--($B$7:$B$106&lt;$B39))+SUMPRODUCT(--($I$7:$I39="Fits future sequence"),--($C$7:$C39=$C39),--($B$7:$B39=$B39))),"")</f>
        <v/>
      </c>
      <c r="I39" s="9">
        <f>IFERROR(IF($A39="","",IF(NOT(ISNUMBER($B39)),"Due date needed",IF($B39&lt;TODAY(),"Due date is not future",IF($C39="","Vessel or line needed",IF($D39="","Changeover family needed",IF($L39="Capacity fits","Fits future sequence","Cannot fit future sequence")))))),"")</f>
        <v/>
      </c>
      <c r="J39" s="15">
        <f>IFERROR(IF(OR($A39="",$C39=""),"",IFERROR(VLOOKUP($C39,$Q$7:$S$106,2,FALSE),"")),"")</f>
        <v/>
      </c>
      <c r="K39" s="9">
        <f>IFERROR(IF(OR($A39="",$C39=""),"",IFERROR(VLOOKUP($C39,$Q$7:$S$106,3,FALSE),"")),"")</f>
        <v/>
      </c>
      <c r="L39" s="9">
        <f>IFERROR(IF($A39="","",IF($C39="","Vessel or line needed",IF(NOT(ISNUMBER($E39)),"Required capacity needed",IF($F39="","Required capacity unit needed",IF(NOT(ISNUMBER($J39)),"Vessel or line capacity not found",IF($K39&lt;&gt;$F39,"Capacity units do not match",IF($E39&lt;=$J39,"Capacity fits","Capacity exceeds vessel or line capacity"))))))),"")</f>
        <v/>
      </c>
      <c r="M39" s="9">
        <f>IFERROR(IF(OR($A39="",$H39="",$H39=1),"",INDEX($A$7:$A$106,SUMPRODUCT(IFERROR(($C$7:$C$106=$C39)*($H$7:$H$106=$H39-1)*(ROW($A$7:$A$106)-ROW($A$7)+1),0)))),"")</f>
        <v/>
      </c>
      <c r="N39" s="9">
        <f>IFERROR(IF(OR($A39="",$H39="",$H39=1),"",INDEX($D$7:$D$106,SUMPRODUCT(IFERROR(($C$7:$C$106=$C39)*($H$7:$H$106=$H39-1)*(ROW($D$7:$D$106)-ROW($D$7)+1),0)))),"")</f>
        <v/>
      </c>
      <c r="O39" s="9">
        <f>IFERROR(IF($A39="","",IF($I39&lt;&gt;"Fits future sequence","",IF($H39=1,"First planned batch on vessel or line",IF(OR($D39="",$N39=""),"Changeover family needed",IF($D39=$N39,"Same family continuation","Changeover review needed"))))),"")</f>
        <v/>
      </c>
      <c r="P39" s="9">
        <f>IFERROR(IF($A39="","",IF($I39="Fits future sequence","Scheduled","Unscheduled")),"")</f>
        <v/>
      </c>
      <c r="Q39" s="12" t="n"/>
      <c r="R39" s="14" t="n"/>
      <c r="S39" s="12" t="n"/>
    </row>
    <row r="40">
      <c r="A40" s="12" t="n"/>
      <c r="B40" s="13" t="n"/>
      <c r="C40" s="12" t="n"/>
      <c r="D40" s="12" t="n"/>
      <c r="E40" s="14" t="n"/>
      <c r="F40" s="12" t="n"/>
      <c r="G40" s="9">
        <f>IFERROR(IF($I40&lt;&gt;"Fits future sequence","",SUMPRODUCT(--($I$7:$I$106="Fits future sequence"),--($B$7:$B$106&lt;$B40))+SUMPRODUCT(--($I$7:$I40="Fits future sequence"),--($B$7:$B40=$B40))),"")</f>
        <v/>
      </c>
      <c r="H40" s="9">
        <f>IFERROR(IF($I40&lt;&gt;"Fits future sequence","",SUMPRODUCT(--($I$7:$I$106="Fits future sequence"),--($C$7:$C$106=$C40),--($B$7:$B$106&lt;$B40))+SUMPRODUCT(--($I$7:$I40="Fits future sequence"),--($C$7:$C40=$C40),--($B$7:$B40=$B40))),"")</f>
        <v/>
      </c>
      <c r="I40" s="9">
        <f>IFERROR(IF($A40="","",IF(NOT(ISNUMBER($B40)),"Due date needed",IF($B40&lt;TODAY(),"Due date is not future",IF($C40="","Vessel or line needed",IF($D40="","Changeover family needed",IF($L40="Capacity fits","Fits future sequence","Cannot fit future sequence")))))),"")</f>
        <v/>
      </c>
      <c r="J40" s="15">
        <f>IFERROR(IF(OR($A40="",$C40=""),"",IFERROR(VLOOKUP($C40,$Q$7:$S$106,2,FALSE),"")),"")</f>
        <v/>
      </c>
      <c r="K40" s="9">
        <f>IFERROR(IF(OR($A40="",$C40=""),"",IFERROR(VLOOKUP($C40,$Q$7:$S$106,3,FALSE),"")),"")</f>
        <v/>
      </c>
      <c r="L40" s="9">
        <f>IFERROR(IF($A40="","",IF($C40="","Vessel or line needed",IF(NOT(ISNUMBER($E40)),"Required capacity needed",IF($F40="","Required capacity unit needed",IF(NOT(ISNUMBER($J40)),"Vessel or line capacity not found",IF($K40&lt;&gt;$F40,"Capacity units do not match",IF($E40&lt;=$J40,"Capacity fits","Capacity exceeds vessel or line capacity"))))))),"")</f>
        <v/>
      </c>
      <c r="M40" s="9">
        <f>IFERROR(IF(OR($A40="",$H40="",$H40=1),"",INDEX($A$7:$A$106,SUMPRODUCT(IFERROR(($C$7:$C$106=$C40)*($H$7:$H$106=$H40-1)*(ROW($A$7:$A$106)-ROW($A$7)+1),0)))),"")</f>
        <v/>
      </c>
      <c r="N40" s="9">
        <f>IFERROR(IF(OR($A40="",$H40="",$H40=1),"",INDEX($D$7:$D$106,SUMPRODUCT(IFERROR(($C$7:$C$106=$C40)*($H$7:$H$106=$H40-1)*(ROW($D$7:$D$106)-ROW($D$7)+1),0)))),"")</f>
        <v/>
      </c>
      <c r="O40" s="9">
        <f>IFERROR(IF($A40="","",IF($I40&lt;&gt;"Fits future sequence","",IF($H40=1,"First planned batch on vessel or line",IF(OR($D40="",$N40=""),"Changeover family needed",IF($D40=$N40,"Same family continuation","Changeover review needed"))))),"")</f>
        <v/>
      </c>
      <c r="P40" s="9">
        <f>IFERROR(IF($A40="","",IF($I40="Fits future sequence","Scheduled","Unscheduled")),"")</f>
        <v/>
      </c>
      <c r="Q40" s="12" t="n"/>
      <c r="R40" s="14" t="n"/>
      <c r="S40" s="12" t="n"/>
    </row>
    <row r="41">
      <c r="A41" s="12" t="n"/>
      <c r="B41" s="13" t="n"/>
      <c r="C41" s="12" t="n"/>
      <c r="D41" s="12" t="n"/>
      <c r="E41" s="14" t="n"/>
      <c r="F41" s="12" t="n"/>
      <c r="G41" s="9">
        <f>IFERROR(IF($I41&lt;&gt;"Fits future sequence","",SUMPRODUCT(--($I$7:$I$106="Fits future sequence"),--($B$7:$B$106&lt;$B41))+SUMPRODUCT(--($I$7:$I41="Fits future sequence"),--($B$7:$B41=$B41))),"")</f>
        <v/>
      </c>
      <c r="H41" s="9">
        <f>IFERROR(IF($I41&lt;&gt;"Fits future sequence","",SUMPRODUCT(--($I$7:$I$106="Fits future sequence"),--($C$7:$C$106=$C41),--($B$7:$B$106&lt;$B41))+SUMPRODUCT(--($I$7:$I41="Fits future sequence"),--($C$7:$C41=$C41),--($B$7:$B41=$B41))),"")</f>
        <v/>
      </c>
      <c r="I41" s="9">
        <f>IFERROR(IF($A41="","",IF(NOT(ISNUMBER($B41)),"Due date needed",IF($B41&lt;TODAY(),"Due date is not future",IF($C41="","Vessel or line needed",IF($D41="","Changeover family needed",IF($L41="Capacity fits","Fits future sequence","Cannot fit future sequence")))))),"")</f>
        <v/>
      </c>
      <c r="J41" s="15">
        <f>IFERROR(IF(OR($A41="",$C41=""),"",IFERROR(VLOOKUP($C41,$Q$7:$S$106,2,FALSE),"")),"")</f>
        <v/>
      </c>
      <c r="K41" s="9">
        <f>IFERROR(IF(OR($A41="",$C41=""),"",IFERROR(VLOOKUP($C41,$Q$7:$S$106,3,FALSE),"")),"")</f>
        <v/>
      </c>
      <c r="L41" s="9">
        <f>IFERROR(IF($A41="","",IF($C41="","Vessel or line needed",IF(NOT(ISNUMBER($E41)),"Required capacity needed",IF($F41="","Required capacity unit needed",IF(NOT(ISNUMBER($J41)),"Vessel or line capacity not found",IF($K41&lt;&gt;$F41,"Capacity units do not match",IF($E41&lt;=$J41,"Capacity fits","Capacity exceeds vessel or line capacity"))))))),"")</f>
        <v/>
      </c>
      <c r="M41" s="9">
        <f>IFERROR(IF(OR($A41="",$H41="",$H41=1),"",INDEX($A$7:$A$106,SUMPRODUCT(IFERROR(($C$7:$C$106=$C41)*($H$7:$H$106=$H41-1)*(ROW($A$7:$A$106)-ROW($A$7)+1),0)))),"")</f>
        <v/>
      </c>
      <c r="N41" s="9">
        <f>IFERROR(IF(OR($A41="",$H41="",$H41=1),"",INDEX($D$7:$D$106,SUMPRODUCT(IFERROR(($C$7:$C$106=$C41)*($H$7:$H$106=$H41-1)*(ROW($D$7:$D$106)-ROW($D$7)+1),0)))),"")</f>
        <v/>
      </c>
      <c r="O41" s="9">
        <f>IFERROR(IF($A41="","",IF($I41&lt;&gt;"Fits future sequence","",IF($H41=1,"First planned batch on vessel or line",IF(OR($D41="",$N41=""),"Changeover family needed",IF($D41=$N41,"Same family continuation","Changeover review needed"))))),"")</f>
        <v/>
      </c>
      <c r="P41" s="9">
        <f>IFERROR(IF($A41="","",IF($I41="Fits future sequence","Scheduled","Unscheduled")),"")</f>
        <v/>
      </c>
      <c r="Q41" s="12" t="n"/>
      <c r="R41" s="14" t="n"/>
      <c r="S41" s="12" t="n"/>
    </row>
    <row r="42">
      <c r="A42" s="12" t="n"/>
      <c r="B42" s="13" t="n"/>
      <c r="C42" s="12" t="n"/>
      <c r="D42" s="12" t="n"/>
      <c r="E42" s="14" t="n"/>
      <c r="F42" s="12" t="n"/>
      <c r="G42" s="9">
        <f>IFERROR(IF($I42&lt;&gt;"Fits future sequence","",SUMPRODUCT(--($I$7:$I$106="Fits future sequence"),--($B$7:$B$106&lt;$B42))+SUMPRODUCT(--($I$7:$I42="Fits future sequence"),--($B$7:$B42=$B42))),"")</f>
        <v/>
      </c>
      <c r="H42" s="9">
        <f>IFERROR(IF($I42&lt;&gt;"Fits future sequence","",SUMPRODUCT(--($I$7:$I$106="Fits future sequence"),--($C$7:$C$106=$C42),--($B$7:$B$106&lt;$B42))+SUMPRODUCT(--($I$7:$I42="Fits future sequence"),--($C$7:$C42=$C42),--($B$7:$B42=$B42))),"")</f>
        <v/>
      </c>
      <c r="I42" s="9">
        <f>IFERROR(IF($A42="","",IF(NOT(ISNUMBER($B42)),"Due date needed",IF($B42&lt;TODAY(),"Due date is not future",IF($C42="","Vessel or line needed",IF($D42="","Changeover family needed",IF($L42="Capacity fits","Fits future sequence","Cannot fit future sequence")))))),"")</f>
        <v/>
      </c>
      <c r="J42" s="15">
        <f>IFERROR(IF(OR($A42="",$C42=""),"",IFERROR(VLOOKUP($C42,$Q$7:$S$106,2,FALSE),"")),"")</f>
        <v/>
      </c>
      <c r="K42" s="9">
        <f>IFERROR(IF(OR($A42="",$C42=""),"",IFERROR(VLOOKUP($C42,$Q$7:$S$106,3,FALSE),"")),"")</f>
        <v/>
      </c>
      <c r="L42" s="9">
        <f>IFERROR(IF($A42="","",IF($C42="","Vessel or line needed",IF(NOT(ISNUMBER($E42)),"Required capacity needed",IF($F42="","Required capacity unit needed",IF(NOT(ISNUMBER($J42)),"Vessel or line capacity not found",IF($K42&lt;&gt;$F42,"Capacity units do not match",IF($E42&lt;=$J42,"Capacity fits","Capacity exceeds vessel or line capacity"))))))),"")</f>
        <v/>
      </c>
      <c r="M42" s="9">
        <f>IFERROR(IF(OR($A42="",$H42="",$H42=1),"",INDEX($A$7:$A$106,SUMPRODUCT(IFERROR(($C$7:$C$106=$C42)*($H$7:$H$106=$H42-1)*(ROW($A$7:$A$106)-ROW($A$7)+1),0)))),"")</f>
        <v/>
      </c>
      <c r="N42" s="9">
        <f>IFERROR(IF(OR($A42="",$H42="",$H42=1),"",INDEX($D$7:$D$106,SUMPRODUCT(IFERROR(($C$7:$C$106=$C42)*($H$7:$H$106=$H42-1)*(ROW($D$7:$D$106)-ROW($D$7)+1),0)))),"")</f>
        <v/>
      </c>
      <c r="O42" s="9">
        <f>IFERROR(IF($A42="","",IF($I42&lt;&gt;"Fits future sequence","",IF($H42=1,"First planned batch on vessel or line",IF(OR($D42="",$N42=""),"Changeover family needed",IF($D42=$N42,"Same family continuation","Changeover review needed"))))),"")</f>
        <v/>
      </c>
      <c r="P42" s="9">
        <f>IFERROR(IF($A42="","",IF($I42="Fits future sequence","Scheduled","Unscheduled")),"")</f>
        <v/>
      </c>
      <c r="Q42" s="12" t="n"/>
      <c r="R42" s="14" t="n"/>
      <c r="S42" s="12" t="n"/>
    </row>
    <row r="43">
      <c r="A43" s="12" t="n"/>
      <c r="B43" s="13" t="n"/>
      <c r="C43" s="12" t="n"/>
      <c r="D43" s="12" t="n"/>
      <c r="E43" s="14" t="n"/>
      <c r="F43" s="12" t="n"/>
      <c r="G43" s="9">
        <f>IFERROR(IF($I43&lt;&gt;"Fits future sequence","",SUMPRODUCT(--($I$7:$I$106="Fits future sequence"),--($B$7:$B$106&lt;$B43))+SUMPRODUCT(--($I$7:$I43="Fits future sequence"),--($B$7:$B43=$B43))),"")</f>
        <v/>
      </c>
      <c r="H43" s="9">
        <f>IFERROR(IF($I43&lt;&gt;"Fits future sequence","",SUMPRODUCT(--($I$7:$I$106="Fits future sequence"),--($C$7:$C$106=$C43),--($B$7:$B$106&lt;$B43))+SUMPRODUCT(--($I$7:$I43="Fits future sequence"),--($C$7:$C43=$C43),--($B$7:$B43=$B43))),"")</f>
        <v/>
      </c>
      <c r="I43" s="9">
        <f>IFERROR(IF($A43="","",IF(NOT(ISNUMBER($B43)),"Due date needed",IF($B43&lt;TODAY(),"Due date is not future",IF($C43="","Vessel or line needed",IF($D43="","Changeover family needed",IF($L43="Capacity fits","Fits future sequence","Cannot fit future sequence")))))),"")</f>
        <v/>
      </c>
      <c r="J43" s="15">
        <f>IFERROR(IF(OR($A43="",$C43=""),"",IFERROR(VLOOKUP($C43,$Q$7:$S$106,2,FALSE),"")),"")</f>
        <v/>
      </c>
      <c r="K43" s="9">
        <f>IFERROR(IF(OR($A43="",$C43=""),"",IFERROR(VLOOKUP($C43,$Q$7:$S$106,3,FALSE),"")),"")</f>
        <v/>
      </c>
      <c r="L43" s="9">
        <f>IFERROR(IF($A43="","",IF($C43="","Vessel or line needed",IF(NOT(ISNUMBER($E43)),"Required capacity needed",IF($F43="","Required capacity unit needed",IF(NOT(ISNUMBER($J43)),"Vessel or line capacity not found",IF($K43&lt;&gt;$F43,"Capacity units do not match",IF($E43&lt;=$J43,"Capacity fits","Capacity exceeds vessel or line capacity"))))))),"")</f>
        <v/>
      </c>
      <c r="M43" s="9">
        <f>IFERROR(IF(OR($A43="",$H43="",$H43=1),"",INDEX($A$7:$A$106,SUMPRODUCT(IFERROR(($C$7:$C$106=$C43)*($H$7:$H$106=$H43-1)*(ROW($A$7:$A$106)-ROW($A$7)+1),0)))),"")</f>
        <v/>
      </c>
      <c r="N43" s="9">
        <f>IFERROR(IF(OR($A43="",$H43="",$H43=1),"",INDEX($D$7:$D$106,SUMPRODUCT(IFERROR(($C$7:$C$106=$C43)*($H$7:$H$106=$H43-1)*(ROW($D$7:$D$106)-ROW($D$7)+1),0)))),"")</f>
        <v/>
      </c>
      <c r="O43" s="9">
        <f>IFERROR(IF($A43="","",IF($I43&lt;&gt;"Fits future sequence","",IF($H43=1,"First planned batch on vessel or line",IF(OR($D43="",$N43=""),"Changeover family needed",IF($D43=$N43,"Same family continuation","Changeover review needed"))))),"")</f>
        <v/>
      </c>
      <c r="P43" s="9">
        <f>IFERROR(IF($A43="","",IF($I43="Fits future sequence","Scheduled","Unscheduled")),"")</f>
        <v/>
      </c>
      <c r="Q43" s="12" t="n"/>
      <c r="R43" s="14" t="n"/>
      <c r="S43" s="12" t="n"/>
    </row>
    <row r="44">
      <c r="A44" s="12" t="n"/>
      <c r="B44" s="13" t="n"/>
      <c r="C44" s="12" t="n"/>
      <c r="D44" s="12" t="n"/>
      <c r="E44" s="14" t="n"/>
      <c r="F44" s="12" t="n"/>
      <c r="G44" s="9">
        <f>IFERROR(IF($I44&lt;&gt;"Fits future sequence","",SUMPRODUCT(--($I$7:$I$106="Fits future sequence"),--($B$7:$B$106&lt;$B44))+SUMPRODUCT(--($I$7:$I44="Fits future sequence"),--($B$7:$B44=$B44))),"")</f>
        <v/>
      </c>
      <c r="H44" s="9">
        <f>IFERROR(IF($I44&lt;&gt;"Fits future sequence","",SUMPRODUCT(--($I$7:$I$106="Fits future sequence"),--($C$7:$C$106=$C44),--($B$7:$B$106&lt;$B44))+SUMPRODUCT(--($I$7:$I44="Fits future sequence"),--($C$7:$C44=$C44),--($B$7:$B44=$B44))),"")</f>
        <v/>
      </c>
      <c r="I44" s="9">
        <f>IFERROR(IF($A44="","",IF(NOT(ISNUMBER($B44)),"Due date needed",IF($B44&lt;TODAY(),"Due date is not future",IF($C44="","Vessel or line needed",IF($D44="","Changeover family needed",IF($L44="Capacity fits","Fits future sequence","Cannot fit future sequence")))))),"")</f>
        <v/>
      </c>
      <c r="J44" s="15">
        <f>IFERROR(IF(OR($A44="",$C44=""),"",IFERROR(VLOOKUP($C44,$Q$7:$S$106,2,FALSE),"")),"")</f>
        <v/>
      </c>
      <c r="K44" s="9">
        <f>IFERROR(IF(OR($A44="",$C44=""),"",IFERROR(VLOOKUP($C44,$Q$7:$S$106,3,FALSE),"")),"")</f>
        <v/>
      </c>
      <c r="L44" s="9">
        <f>IFERROR(IF($A44="","",IF($C44="","Vessel or line needed",IF(NOT(ISNUMBER($E44)),"Required capacity needed",IF($F44="","Required capacity unit needed",IF(NOT(ISNUMBER($J44)),"Vessel or line capacity not found",IF($K44&lt;&gt;$F44,"Capacity units do not match",IF($E44&lt;=$J44,"Capacity fits","Capacity exceeds vessel or line capacity"))))))),"")</f>
        <v/>
      </c>
      <c r="M44" s="9">
        <f>IFERROR(IF(OR($A44="",$H44="",$H44=1),"",INDEX($A$7:$A$106,SUMPRODUCT(IFERROR(($C$7:$C$106=$C44)*($H$7:$H$106=$H44-1)*(ROW($A$7:$A$106)-ROW($A$7)+1),0)))),"")</f>
        <v/>
      </c>
      <c r="N44" s="9">
        <f>IFERROR(IF(OR($A44="",$H44="",$H44=1),"",INDEX($D$7:$D$106,SUMPRODUCT(IFERROR(($C$7:$C$106=$C44)*($H$7:$H$106=$H44-1)*(ROW($D$7:$D$106)-ROW($D$7)+1),0)))),"")</f>
        <v/>
      </c>
      <c r="O44" s="9">
        <f>IFERROR(IF($A44="","",IF($I44&lt;&gt;"Fits future sequence","",IF($H44=1,"First planned batch on vessel or line",IF(OR($D44="",$N44=""),"Changeover family needed",IF($D44=$N44,"Same family continuation","Changeover review needed"))))),"")</f>
        <v/>
      </c>
      <c r="P44" s="9">
        <f>IFERROR(IF($A44="","",IF($I44="Fits future sequence","Scheduled","Unscheduled")),"")</f>
        <v/>
      </c>
      <c r="Q44" s="12" t="n"/>
      <c r="R44" s="14" t="n"/>
      <c r="S44" s="12" t="n"/>
    </row>
    <row r="45">
      <c r="A45" s="12" t="n"/>
      <c r="B45" s="13" t="n"/>
      <c r="C45" s="12" t="n"/>
      <c r="D45" s="12" t="n"/>
      <c r="E45" s="14" t="n"/>
      <c r="F45" s="12" t="n"/>
      <c r="G45" s="9">
        <f>IFERROR(IF($I45&lt;&gt;"Fits future sequence","",SUMPRODUCT(--($I$7:$I$106="Fits future sequence"),--($B$7:$B$106&lt;$B45))+SUMPRODUCT(--($I$7:$I45="Fits future sequence"),--($B$7:$B45=$B45))),"")</f>
        <v/>
      </c>
      <c r="H45" s="9">
        <f>IFERROR(IF($I45&lt;&gt;"Fits future sequence","",SUMPRODUCT(--($I$7:$I$106="Fits future sequence"),--($C$7:$C$106=$C45),--($B$7:$B$106&lt;$B45))+SUMPRODUCT(--($I$7:$I45="Fits future sequence"),--($C$7:$C45=$C45),--($B$7:$B45=$B45))),"")</f>
        <v/>
      </c>
      <c r="I45" s="9">
        <f>IFERROR(IF($A45="","",IF(NOT(ISNUMBER($B45)),"Due date needed",IF($B45&lt;TODAY(),"Due date is not future",IF($C45="","Vessel or line needed",IF($D45="","Changeover family needed",IF($L45="Capacity fits","Fits future sequence","Cannot fit future sequence")))))),"")</f>
        <v/>
      </c>
      <c r="J45" s="15">
        <f>IFERROR(IF(OR($A45="",$C45=""),"",IFERROR(VLOOKUP($C45,$Q$7:$S$106,2,FALSE),"")),"")</f>
        <v/>
      </c>
      <c r="K45" s="9">
        <f>IFERROR(IF(OR($A45="",$C45=""),"",IFERROR(VLOOKUP($C45,$Q$7:$S$106,3,FALSE),"")),"")</f>
        <v/>
      </c>
      <c r="L45" s="9">
        <f>IFERROR(IF($A45="","",IF($C45="","Vessel or line needed",IF(NOT(ISNUMBER($E45)),"Required capacity needed",IF($F45="","Required capacity unit needed",IF(NOT(ISNUMBER($J45)),"Vessel or line capacity not found",IF($K45&lt;&gt;$F45,"Capacity units do not match",IF($E45&lt;=$J45,"Capacity fits","Capacity exceeds vessel or line capacity"))))))),"")</f>
        <v/>
      </c>
      <c r="M45" s="9">
        <f>IFERROR(IF(OR($A45="",$H45="",$H45=1),"",INDEX($A$7:$A$106,SUMPRODUCT(IFERROR(($C$7:$C$106=$C45)*($H$7:$H$106=$H45-1)*(ROW($A$7:$A$106)-ROW($A$7)+1),0)))),"")</f>
        <v/>
      </c>
      <c r="N45" s="9">
        <f>IFERROR(IF(OR($A45="",$H45="",$H45=1),"",INDEX($D$7:$D$106,SUMPRODUCT(IFERROR(($C$7:$C$106=$C45)*($H$7:$H$106=$H45-1)*(ROW($D$7:$D$106)-ROW($D$7)+1),0)))),"")</f>
        <v/>
      </c>
      <c r="O45" s="9">
        <f>IFERROR(IF($A45="","",IF($I45&lt;&gt;"Fits future sequence","",IF($H45=1,"First planned batch on vessel or line",IF(OR($D45="",$N45=""),"Changeover family needed",IF($D45=$N45,"Same family continuation","Changeover review needed"))))),"")</f>
        <v/>
      </c>
      <c r="P45" s="9">
        <f>IFERROR(IF($A45="","",IF($I45="Fits future sequence","Scheduled","Unscheduled")),"")</f>
        <v/>
      </c>
      <c r="Q45" s="12" t="n"/>
      <c r="R45" s="14" t="n"/>
      <c r="S45" s="12" t="n"/>
    </row>
    <row r="46">
      <c r="A46" s="12" t="n"/>
      <c r="B46" s="13" t="n"/>
      <c r="C46" s="12" t="n"/>
      <c r="D46" s="12" t="n"/>
      <c r="E46" s="14" t="n"/>
      <c r="F46" s="12" t="n"/>
      <c r="G46" s="9">
        <f>IFERROR(IF($I46&lt;&gt;"Fits future sequence","",SUMPRODUCT(--($I$7:$I$106="Fits future sequence"),--($B$7:$B$106&lt;$B46))+SUMPRODUCT(--($I$7:$I46="Fits future sequence"),--($B$7:$B46=$B46))),"")</f>
        <v/>
      </c>
      <c r="H46" s="9">
        <f>IFERROR(IF($I46&lt;&gt;"Fits future sequence","",SUMPRODUCT(--($I$7:$I$106="Fits future sequence"),--($C$7:$C$106=$C46),--($B$7:$B$106&lt;$B46))+SUMPRODUCT(--($I$7:$I46="Fits future sequence"),--($C$7:$C46=$C46),--($B$7:$B46=$B46))),"")</f>
        <v/>
      </c>
      <c r="I46" s="9">
        <f>IFERROR(IF($A46="","",IF(NOT(ISNUMBER($B46)),"Due date needed",IF($B46&lt;TODAY(),"Due date is not future",IF($C46="","Vessel or line needed",IF($D46="","Changeover family needed",IF($L46="Capacity fits","Fits future sequence","Cannot fit future sequence")))))),"")</f>
        <v/>
      </c>
      <c r="J46" s="15">
        <f>IFERROR(IF(OR($A46="",$C46=""),"",IFERROR(VLOOKUP($C46,$Q$7:$S$106,2,FALSE),"")),"")</f>
        <v/>
      </c>
      <c r="K46" s="9">
        <f>IFERROR(IF(OR($A46="",$C46=""),"",IFERROR(VLOOKUP($C46,$Q$7:$S$106,3,FALSE),"")),"")</f>
        <v/>
      </c>
      <c r="L46" s="9">
        <f>IFERROR(IF($A46="","",IF($C46="","Vessel or line needed",IF(NOT(ISNUMBER($E46)),"Required capacity needed",IF($F46="","Required capacity unit needed",IF(NOT(ISNUMBER($J46)),"Vessel or line capacity not found",IF($K46&lt;&gt;$F46,"Capacity units do not match",IF($E46&lt;=$J46,"Capacity fits","Capacity exceeds vessel or line capacity"))))))),"")</f>
        <v/>
      </c>
      <c r="M46" s="9">
        <f>IFERROR(IF(OR($A46="",$H46="",$H46=1),"",INDEX($A$7:$A$106,SUMPRODUCT(IFERROR(($C$7:$C$106=$C46)*($H$7:$H$106=$H46-1)*(ROW($A$7:$A$106)-ROW($A$7)+1),0)))),"")</f>
        <v/>
      </c>
      <c r="N46" s="9">
        <f>IFERROR(IF(OR($A46="",$H46="",$H46=1),"",INDEX($D$7:$D$106,SUMPRODUCT(IFERROR(($C$7:$C$106=$C46)*($H$7:$H$106=$H46-1)*(ROW($D$7:$D$106)-ROW($D$7)+1),0)))),"")</f>
        <v/>
      </c>
      <c r="O46" s="9">
        <f>IFERROR(IF($A46="","",IF($I46&lt;&gt;"Fits future sequence","",IF($H46=1,"First planned batch on vessel or line",IF(OR($D46="",$N46=""),"Changeover family needed",IF($D46=$N46,"Same family continuation","Changeover review needed"))))),"")</f>
        <v/>
      </c>
      <c r="P46" s="9">
        <f>IFERROR(IF($A46="","",IF($I46="Fits future sequence","Scheduled","Unscheduled")),"")</f>
        <v/>
      </c>
      <c r="Q46" s="12" t="n"/>
      <c r="R46" s="14" t="n"/>
      <c r="S46" s="12" t="n"/>
    </row>
    <row r="47">
      <c r="A47" s="12" t="n"/>
      <c r="B47" s="13" t="n"/>
      <c r="C47" s="12" t="n"/>
      <c r="D47" s="12" t="n"/>
      <c r="E47" s="14" t="n"/>
      <c r="F47" s="12" t="n"/>
      <c r="G47" s="9">
        <f>IFERROR(IF($I47&lt;&gt;"Fits future sequence","",SUMPRODUCT(--($I$7:$I$106="Fits future sequence"),--($B$7:$B$106&lt;$B47))+SUMPRODUCT(--($I$7:$I47="Fits future sequence"),--($B$7:$B47=$B47))),"")</f>
        <v/>
      </c>
      <c r="H47" s="9">
        <f>IFERROR(IF($I47&lt;&gt;"Fits future sequence","",SUMPRODUCT(--($I$7:$I$106="Fits future sequence"),--($C$7:$C$106=$C47),--($B$7:$B$106&lt;$B47))+SUMPRODUCT(--($I$7:$I47="Fits future sequence"),--($C$7:$C47=$C47),--($B$7:$B47=$B47))),"")</f>
        <v/>
      </c>
      <c r="I47" s="9">
        <f>IFERROR(IF($A47="","",IF(NOT(ISNUMBER($B47)),"Due date needed",IF($B47&lt;TODAY(),"Due date is not future",IF($C47="","Vessel or line needed",IF($D47="","Changeover family needed",IF($L47="Capacity fits","Fits future sequence","Cannot fit future sequence")))))),"")</f>
        <v/>
      </c>
      <c r="J47" s="15">
        <f>IFERROR(IF(OR($A47="",$C47=""),"",IFERROR(VLOOKUP($C47,$Q$7:$S$106,2,FALSE),"")),"")</f>
        <v/>
      </c>
      <c r="K47" s="9">
        <f>IFERROR(IF(OR($A47="",$C47=""),"",IFERROR(VLOOKUP($C47,$Q$7:$S$106,3,FALSE),"")),"")</f>
        <v/>
      </c>
      <c r="L47" s="9">
        <f>IFERROR(IF($A47="","",IF($C47="","Vessel or line needed",IF(NOT(ISNUMBER($E47)),"Required capacity needed",IF($F47="","Required capacity unit needed",IF(NOT(ISNUMBER($J47)),"Vessel or line capacity not found",IF($K47&lt;&gt;$F47,"Capacity units do not match",IF($E47&lt;=$J47,"Capacity fits","Capacity exceeds vessel or line capacity"))))))),"")</f>
        <v/>
      </c>
      <c r="M47" s="9">
        <f>IFERROR(IF(OR($A47="",$H47="",$H47=1),"",INDEX($A$7:$A$106,SUMPRODUCT(IFERROR(($C$7:$C$106=$C47)*($H$7:$H$106=$H47-1)*(ROW($A$7:$A$106)-ROW($A$7)+1),0)))),"")</f>
        <v/>
      </c>
      <c r="N47" s="9">
        <f>IFERROR(IF(OR($A47="",$H47="",$H47=1),"",INDEX($D$7:$D$106,SUMPRODUCT(IFERROR(($C$7:$C$106=$C47)*($H$7:$H$106=$H47-1)*(ROW($D$7:$D$106)-ROW($D$7)+1),0)))),"")</f>
        <v/>
      </c>
      <c r="O47" s="9">
        <f>IFERROR(IF($A47="","",IF($I47&lt;&gt;"Fits future sequence","",IF($H47=1,"First planned batch on vessel or line",IF(OR($D47="",$N47=""),"Changeover family needed",IF($D47=$N47,"Same family continuation","Changeover review needed"))))),"")</f>
        <v/>
      </c>
      <c r="P47" s="9">
        <f>IFERROR(IF($A47="","",IF($I47="Fits future sequence","Scheduled","Unscheduled")),"")</f>
        <v/>
      </c>
      <c r="Q47" s="12" t="n"/>
      <c r="R47" s="14" t="n"/>
      <c r="S47" s="12" t="n"/>
    </row>
    <row r="48">
      <c r="A48" s="12" t="n"/>
      <c r="B48" s="13" t="n"/>
      <c r="C48" s="12" t="n"/>
      <c r="D48" s="12" t="n"/>
      <c r="E48" s="14" t="n"/>
      <c r="F48" s="12" t="n"/>
      <c r="G48" s="9">
        <f>IFERROR(IF($I48&lt;&gt;"Fits future sequence","",SUMPRODUCT(--($I$7:$I$106="Fits future sequence"),--($B$7:$B$106&lt;$B48))+SUMPRODUCT(--($I$7:$I48="Fits future sequence"),--($B$7:$B48=$B48))),"")</f>
        <v/>
      </c>
      <c r="H48" s="9">
        <f>IFERROR(IF($I48&lt;&gt;"Fits future sequence","",SUMPRODUCT(--($I$7:$I$106="Fits future sequence"),--($C$7:$C$106=$C48),--($B$7:$B$106&lt;$B48))+SUMPRODUCT(--($I$7:$I48="Fits future sequence"),--($C$7:$C48=$C48),--($B$7:$B48=$B48))),"")</f>
        <v/>
      </c>
      <c r="I48" s="9">
        <f>IFERROR(IF($A48="","",IF(NOT(ISNUMBER($B48)),"Due date needed",IF($B48&lt;TODAY(),"Due date is not future",IF($C48="","Vessel or line needed",IF($D48="","Changeover family needed",IF($L48="Capacity fits","Fits future sequence","Cannot fit future sequence")))))),"")</f>
        <v/>
      </c>
      <c r="J48" s="15">
        <f>IFERROR(IF(OR($A48="",$C48=""),"",IFERROR(VLOOKUP($C48,$Q$7:$S$106,2,FALSE),"")),"")</f>
        <v/>
      </c>
      <c r="K48" s="9">
        <f>IFERROR(IF(OR($A48="",$C48=""),"",IFERROR(VLOOKUP($C48,$Q$7:$S$106,3,FALSE),"")),"")</f>
        <v/>
      </c>
      <c r="L48" s="9">
        <f>IFERROR(IF($A48="","",IF($C48="","Vessel or line needed",IF(NOT(ISNUMBER($E48)),"Required capacity needed",IF($F48="","Required capacity unit needed",IF(NOT(ISNUMBER($J48)),"Vessel or line capacity not found",IF($K48&lt;&gt;$F48,"Capacity units do not match",IF($E48&lt;=$J48,"Capacity fits","Capacity exceeds vessel or line capacity"))))))),"")</f>
        <v/>
      </c>
      <c r="M48" s="9">
        <f>IFERROR(IF(OR($A48="",$H48="",$H48=1),"",INDEX($A$7:$A$106,SUMPRODUCT(IFERROR(($C$7:$C$106=$C48)*($H$7:$H$106=$H48-1)*(ROW($A$7:$A$106)-ROW($A$7)+1),0)))),"")</f>
        <v/>
      </c>
      <c r="N48" s="9">
        <f>IFERROR(IF(OR($A48="",$H48="",$H48=1),"",INDEX($D$7:$D$106,SUMPRODUCT(IFERROR(($C$7:$C$106=$C48)*($H$7:$H$106=$H48-1)*(ROW($D$7:$D$106)-ROW($D$7)+1),0)))),"")</f>
        <v/>
      </c>
      <c r="O48" s="9">
        <f>IFERROR(IF($A48="","",IF($I48&lt;&gt;"Fits future sequence","",IF($H48=1,"First planned batch on vessel or line",IF(OR($D48="",$N48=""),"Changeover family needed",IF($D48=$N48,"Same family continuation","Changeover review needed"))))),"")</f>
        <v/>
      </c>
      <c r="P48" s="9">
        <f>IFERROR(IF($A48="","",IF($I48="Fits future sequence","Scheduled","Unscheduled")),"")</f>
        <v/>
      </c>
      <c r="Q48" s="12" t="n"/>
      <c r="R48" s="14" t="n"/>
      <c r="S48" s="12" t="n"/>
    </row>
    <row r="49">
      <c r="A49" s="12" t="n"/>
      <c r="B49" s="13" t="n"/>
      <c r="C49" s="12" t="n"/>
      <c r="D49" s="12" t="n"/>
      <c r="E49" s="14" t="n"/>
      <c r="F49" s="12" t="n"/>
      <c r="G49" s="9">
        <f>IFERROR(IF($I49&lt;&gt;"Fits future sequence","",SUMPRODUCT(--($I$7:$I$106="Fits future sequence"),--($B$7:$B$106&lt;$B49))+SUMPRODUCT(--($I$7:$I49="Fits future sequence"),--($B$7:$B49=$B49))),"")</f>
        <v/>
      </c>
      <c r="H49" s="9">
        <f>IFERROR(IF($I49&lt;&gt;"Fits future sequence","",SUMPRODUCT(--($I$7:$I$106="Fits future sequence"),--($C$7:$C$106=$C49),--($B$7:$B$106&lt;$B49))+SUMPRODUCT(--($I$7:$I49="Fits future sequence"),--($C$7:$C49=$C49),--($B$7:$B49=$B49))),"")</f>
        <v/>
      </c>
      <c r="I49" s="9">
        <f>IFERROR(IF($A49="","",IF(NOT(ISNUMBER($B49)),"Due date needed",IF($B49&lt;TODAY(),"Due date is not future",IF($C49="","Vessel or line needed",IF($D49="","Changeover family needed",IF($L49="Capacity fits","Fits future sequence","Cannot fit future sequence")))))),"")</f>
        <v/>
      </c>
      <c r="J49" s="15">
        <f>IFERROR(IF(OR($A49="",$C49=""),"",IFERROR(VLOOKUP($C49,$Q$7:$S$106,2,FALSE),"")),"")</f>
        <v/>
      </c>
      <c r="K49" s="9">
        <f>IFERROR(IF(OR($A49="",$C49=""),"",IFERROR(VLOOKUP($C49,$Q$7:$S$106,3,FALSE),"")),"")</f>
        <v/>
      </c>
      <c r="L49" s="9">
        <f>IFERROR(IF($A49="","",IF($C49="","Vessel or line needed",IF(NOT(ISNUMBER($E49)),"Required capacity needed",IF($F49="","Required capacity unit needed",IF(NOT(ISNUMBER($J49)),"Vessel or line capacity not found",IF($K49&lt;&gt;$F49,"Capacity units do not match",IF($E49&lt;=$J49,"Capacity fits","Capacity exceeds vessel or line capacity"))))))),"")</f>
        <v/>
      </c>
      <c r="M49" s="9">
        <f>IFERROR(IF(OR($A49="",$H49="",$H49=1),"",INDEX($A$7:$A$106,SUMPRODUCT(IFERROR(($C$7:$C$106=$C49)*($H$7:$H$106=$H49-1)*(ROW($A$7:$A$106)-ROW($A$7)+1),0)))),"")</f>
        <v/>
      </c>
      <c r="N49" s="9">
        <f>IFERROR(IF(OR($A49="",$H49="",$H49=1),"",INDEX($D$7:$D$106,SUMPRODUCT(IFERROR(($C$7:$C$106=$C49)*($H$7:$H$106=$H49-1)*(ROW($D$7:$D$106)-ROW($D$7)+1),0)))),"")</f>
        <v/>
      </c>
      <c r="O49" s="9">
        <f>IFERROR(IF($A49="","",IF($I49&lt;&gt;"Fits future sequence","",IF($H49=1,"First planned batch on vessel or line",IF(OR($D49="",$N49=""),"Changeover family needed",IF($D49=$N49,"Same family continuation","Changeover review needed"))))),"")</f>
        <v/>
      </c>
      <c r="P49" s="9">
        <f>IFERROR(IF($A49="","",IF($I49="Fits future sequence","Scheduled","Unscheduled")),"")</f>
        <v/>
      </c>
      <c r="Q49" s="12" t="n"/>
      <c r="R49" s="14" t="n"/>
      <c r="S49" s="12" t="n"/>
    </row>
    <row r="50">
      <c r="A50" s="12" t="n"/>
      <c r="B50" s="13" t="n"/>
      <c r="C50" s="12" t="n"/>
      <c r="D50" s="12" t="n"/>
      <c r="E50" s="14" t="n"/>
      <c r="F50" s="12" t="n"/>
      <c r="G50" s="9">
        <f>IFERROR(IF($I50&lt;&gt;"Fits future sequence","",SUMPRODUCT(--($I$7:$I$106="Fits future sequence"),--($B$7:$B$106&lt;$B50))+SUMPRODUCT(--($I$7:$I50="Fits future sequence"),--($B$7:$B50=$B50))),"")</f>
        <v/>
      </c>
      <c r="H50" s="9">
        <f>IFERROR(IF($I50&lt;&gt;"Fits future sequence","",SUMPRODUCT(--($I$7:$I$106="Fits future sequence"),--($C$7:$C$106=$C50),--($B$7:$B$106&lt;$B50))+SUMPRODUCT(--($I$7:$I50="Fits future sequence"),--($C$7:$C50=$C50),--($B$7:$B50=$B50))),"")</f>
        <v/>
      </c>
      <c r="I50" s="9">
        <f>IFERROR(IF($A50="","",IF(NOT(ISNUMBER($B50)),"Due date needed",IF($B50&lt;TODAY(),"Due date is not future",IF($C50="","Vessel or line needed",IF($D50="","Changeover family needed",IF($L50="Capacity fits","Fits future sequence","Cannot fit future sequence")))))),"")</f>
        <v/>
      </c>
      <c r="J50" s="15">
        <f>IFERROR(IF(OR($A50="",$C50=""),"",IFERROR(VLOOKUP($C50,$Q$7:$S$106,2,FALSE),"")),"")</f>
        <v/>
      </c>
      <c r="K50" s="9">
        <f>IFERROR(IF(OR($A50="",$C50=""),"",IFERROR(VLOOKUP($C50,$Q$7:$S$106,3,FALSE),"")),"")</f>
        <v/>
      </c>
      <c r="L50" s="9">
        <f>IFERROR(IF($A50="","",IF($C50="","Vessel or line needed",IF(NOT(ISNUMBER($E50)),"Required capacity needed",IF($F50="","Required capacity unit needed",IF(NOT(ISNUMBER($J50)),"Vessel or line capacity not found",IF($K50&lt;&gt;$F50,"Capacity units do not match",IF($E50&lt;=$J50,"Capacity fits","Capacity exceeds vessel or line capacity"))))))),"")</f>
        <v/>
      </c>
      <c r="M50" s="9">
        <f>IFERROR(IF(OR($A50="",$H50="",$H50=1),"",INDEX($A$7:$A$106,SUMPRODUCT(IFERROR(($C$7:$C$106=$C50)*($H$7:$H$106=$H50-1)*(ROW($A$7:$A$106)-ROW($A$7)+1),0)))),"")</f>
        <v/>
      </c>
      <c r="N50" s="9">
        <f>IFERROR(IF(OR($A50="",$H50="",$H50=1),"",INDEX($D$7:$D$106,SUMPRODUCT(IFERROR(($C$7:$C$106=$C50)*($H$7:$H$106=$H50-1)*(ROW($D$7:$D$106)-ROW($D$7)+1),0)))),"")</f>
        <v/>
      </c>
      <c r="O50" s="9">
        <f>IFERROR(IF($A50="","",IF($I50&lt;&gt;"Fits future sequence","",IF($H50=1,"First planned batch on vessel or line",IF(OR($D50="",$N50=""),"Changeover family needed",IF($D50=$N50,"Same family continuation","Changeover review needed"))))),"")</f>
        <v/>
      </c>
      <c r="P50" s="9">
        <f>IFERROR(IF($A50="","",IF($I50="Fits future sequence","Scheduled","Unscheduled")),"")</f>
        <v/>
      </c>
      <c r="Q50" s="12" t="n"/>
      <c r="R50" s="14" t="n"/>
      <c r="S50" s="12" t="n"/>
    </row>
    <row r="51">
      <c r="A51" s="12" t="n"/>
      <c r="B51" s="13" t="n"/>
      <c r="C51" s="12" t="n"/>
      <c r="D51" s="12" t="n"/>
      <c r="E51" s="14" t="n"/>
      <c r="F51" s="12" t="n"/>
      <c r="G51" s="9">
        <f>IFERROR(IF($I51&lt;&gt;"Fits future sequence","",SUMPRODUCT(--($I$7:$I$106="Fits future sequence"),--($B$7:$B$106&lt;$B51))+SUMPRODUCT(--($I$7:$I51="Fits future sequence"),--($B$7:$B51=$B51))),"")</f>
        <v/>
      </c>
      <c r="H51" s="9">
        <f>IFERROR(IF($I51&lt;&gt;"Fits future sequence","",SUMPRODUCT(--($I$7:$I$106="Fits future sequence"),--($C$7:$C$106=$C51),--($B$7:$B$106&lt;$B51))+SUMPRODUCT(--($I$7:$I51="Fits future sequence"),--($C$7:$C51=$C51),--($B$7:$B51=$B51))),"")</f>
        <v/>
      </c>
      <c r="I51" s="9">
        <f>IFERROR(IF($A51="","",IF(NOT(ISNUMBER($B51)),"Due date needed",IF($B51&lt;TODAY(),"Due date is not future",IF($C51="","Vessel or line needed",IF($D51="","Changeover family needed",IF($L51="Capacity fits","Fits future sequence","Cannot fit future sequence")))))),"")</f>
        <v/>
      </c>
      <c r="J51" s="15">
        <f>IFERROR(IF(OR($A51="",$C51=""),"",IFERROR(VLOOKUP($C51,$Q$7:$S$106,2,FALSE),"")),"")</f>
        <v/>
      </c>
      <c r="K51" s="9">
        <f>IFERROR(IF(OR($A51="",$C51=""),"",IFERROR(VLOOKUP($C51,$Q$7:$S$106,3,FALSE),"")),"")</f>
        <v/>
      </c>
      <c r="L51" s="9">
        <f>IFERROR(IF($A51="","",IF($C51="","Vessel or line needed",IF(NOT(ISNUMBER($E51)),"Required capacity needed",IF($F51="","Required capacity unit needed",IF(NOT(ISNUMBER($J51)),"Vessel or line capacity not found",IF($K51&lt;&gt;$F51,"Capacity units do not match",IF($E51&lt;=$J51,"Capacity fits","Capacity exceeds vessel or line capacity"))))))),"")</f>
        <v/>
      </c>
      <c r="M51" s="9">
        <f>IFERROR(IF(OR($A51="",$H51="",$H51=1),"",INDEX($A$7:$A$106,SUMPRODUCT(IFERROR(($C$7:$C$106=$C51)*($H$7:$H$106=$H51-1)*(ROW($A$7:$A$106)-ROW($A$7)+1),0)))),"")</f>
        <v/>
      </c>
      <c r="N51" s="9">
        <f>IFERROR(IF(OR($A51="",$H51="",$H51=1),"",INDEX($D$7:$D$106,SUMPRODUCT(IFERROR(($C$7:$C$106=$C51)*($H$7:$H$106=$H51-1)*(ROW($D$7:$D$106)-ROW($D$7)+1),0)))),"")</f>
        <v/>
      </c>
      <c r="O51" s="9">
        <f>IFERROR(IF($A51="","",IF($I51&lt;&gt;"Fits future sequence","",IF($H51=1,"First planned batch on vessel or line",IF(OR($D51="",$N51=""),"Changeover family needed",IF($D51=$N51,"Same family continuation","Changeover review needed"))))),"")</f>
        <v/>
      </c>
      <c r="P51" s="9">
        <f>IFERROR(IF($A51="","",IF($I51="Fits future sequence","Scheduled","Unscheduled")),"")</f>
        <v/>
      </c>
      <c r="Q51" s="12" t="n"/>
      <c r="R51" s="14" t="n"/>
      <c r="S51" s="12" t="n"/>
    </row>
    <row r="52">
      <c r="A52" s="12" t="n"/>
      <c r="B52" s="13" t="n"/>
      <c r="C52" s="12" t="n"/>
      <c r="D52" s="12" t="n"/>
      <c r="E52" s="14" t="n"/>
      <c r="F52" s="12" t="n"/>
      <c r="G52" s="9">
        <f>IFERROR(IF($I52&lt;&gt;"Fits future sequence","",SUMPRODUCT(--($I$7:$I$106="Fits future sequence"),--($B$7:$B$106&lt;$B52))+SUMPRODUCT(--($I$7:$I52="Fits future sequence"),--($B$7:$B52=$B52))),"")</f>
        <v/>
      </c>
      <c r="H52" s="9">
        <f>IFERROR(IF($I52&lt;&gt;"Fits future sequence","",SUMPRODUCT(--($I$7:$I$106="Fits future sequence"),--($C$7:$C$106=$C52),--($B$7:$B$106&lt;$B52))+SUMPRODUCT(--($I$7:$I52="Fits future sequence"),--($C$7:$C52=$C52),--($B$7:$B52=$B52))),"")</f>
        <v/>
      </c>
      <c r="I52" s="9">
        <f>IFERROR(IF($A52="","",IF(NOT(ISNUMBER($B52)),"Due date needed",IF($B52&lt;TODAY(),"Due date is not future",IF($C52="","Vessel or line needed",IF($D52="","Changeover family needed",IF($L52="Capacity fits","Fits future sequence","Cannot fit future sequence")))))),"")</f>
        <v/>
      </c>
      <c r="J52" s="15">
        <f>IFERROR(IF(OR($A52="",$C52=""),"",IFERROR(VLOOKUP($C52,$Q$7:$S$106,2,FALSE),"")),"")</f>
        <v/>
      </c>
      <c r="K52" s="9">
        <f>IFERROR(IF(OR($A52="",$C52=""),"",IFERROR(VLOOKUP($C52,$Q$7:$S$106,3,FALSE),"")),"")</f>
        <v/>
      </c>
      <c r="L52" s="9">
        <f>IFERROR(IF($A52="","",IF($C52="","Vessel or line needed",IF(NOT(ISNUMBER($E52)),"Required capacity needed",IF($F52="","Required capacity unit needed",IF(NOT(ISNUMBER($J52)),"Vessel or line capacity not found",IF($K52&lt;&gt;$F52,"Capacity units do not match",IF($E52&lt;=$J52,"Capacity fits","Capacity exceeds vessel or line capacity"))))))),"")</f>
        <v/>
      </c>
      <c r="M52" s="9">
        <f>IFERROR(IF(OR($A52="",$H52="",$H52=1),"",INDEX($A$7:$A$106,SUMPRODUCT(IFERROR(($C$7:$C$106=$C52)*($H$7:$H$106=$H52-1)*(ROW($A$7:$A$106)-ROW($A$7)+1),0)))),"")</f>
        <v/>
      </c>
      <c r="N52" s="9">
        <f>IFERROR(IF(OR($A52="",$H52="",$H52=1),"",INDEX($D$7:$D$106,SUMPRODUCT(IFERROR(($C$7:$C$106=$C52)*($H$7:$H$106=$H52-1)*(ROW($D$7:$D$106)-ROW($D$7)+1),0)))),"")</f>
        <v/>
      </c>
      <c r="O52" s="9">
        <f>IFERROR(IF($A52="","",IF($I52&lt;&gt;"Fits future sequence","",IF($H52=1,"First planned batch on vessel or line",IF(OR($D52="",$N52=""),"Changeover family needed",IF($D52=$N52,"Same family continuation","Changeover review needed"))))),"")</f>
        <v/>
      </c>
      <c r="P52" s="9">
        <f>IFERROR(IF($A52="","",IF($I52="Fits future sequence","Scheduled","Unscheduled")),"")</f>
        <v/>
      </c>
      <c r="Q52" s="12" t="n"/>
      <c r="R52" s="14" t="n"/>
      <c r="S52" s="12" t="n"/>
    </row>
    <row r="53">
      <c r="A53" s="12" t="n"/>
      <c r="B53" s="13" t="n"/>
      <c r="C53" s="12" t="n"/>
      <c r="D53" s="12" t="n"/>
      <c r="E53" s="14" t="n"/>
      <c r="F53" s="12" t="n"/>
      <c r="G53" s="9">
        <f>IFERROR(IF($I53&lt;&gt;"Fits future sequence","",SUMPRODUCT(--($I$7:$I$106="Fits future sequence"),--($B$7:$B$106&lt;$B53))+SUMPRODUCT(--($I$7:$I53="Fits future sequence"),--($B$7:$B53=$B53))),"")</f>
        <v/>
      </c>
      <c r="H53" s="9">
        <f>IFERROR(IF($I53&lt;&gt;"Fits future sequence","",SUMPRODUCT(--($I$7:$I$106="Fits future sequence"),--($C$7:$C$106=$C53),--($B$7:$B$106&lt;$B53))+SUMPRODUCT(--($I$7:$I53="Fits future sequence"),--($C$7:$C53=$C53),--($B$7:$B53=$B53))),"")</f>
        <v/>
      </c>
      <c r="I53" s="9">
        <f>IFERROR(IF($A53="","",IF(NOT(ISNUMBER($B53)),"Due date needed",IF($B53&lt;TODAY(),"Due date is not future",IF($C53="","Vessel or line needed",IF($D53="","Changeover family needed",IF($L53="Capacity fits","Fits future sequence","Cannot fit future sequence")))))),"")</f>
        <v/>
      </c>
      <c r="J53" s="15">
        <f>IFERROR(IF(OR($A53="",$C53=""),"",IFERROR(VLOOKUP($C53,$Q$7:$S$106,2,FALSE),"")),"")</f>
        <v/>
      </c>
      <c r="K53" s="9">
        <f>IFERROR(IF(OR($A53="",$C53=""),"",IFERROR(VLOOKUP($C53,$Q$7:$S$106,3,FALSE),"")),"")</f>
        <v/>
      </c>
      <c r="L53" s="9">
        <f>IFERROR(IF($A53="","",IF($C53="","Vessel or line needed",IF(NOT(ISNUMBER($E53)),"Required capacity needed",IF($F53="","Required capacity unit needed",IF(NOT(ISNUMBER($J53)),"Vessel or line capacity not found",IF($K53&lt;&gt;$F53,"Capacity units do not match",IF($E53&lt;=$J53,"Capacity fits","Capacity exceeds vessel or line capacity"))))))),"")</f>
        <v/>
      </c>
      <c r="M53" s="9">
        <f>IFERROR(IF(OR($A53="",$H53="",$H53=1),"",INDEX($A$7:$A$106,SUMPRODUCT(IFERROR(($C$7:$C$106=$C53)*($H$7:$H$106=$H53-1)*(ROW($A$7:$A$106)-ROW($A$7)+1),0)))),"")</f>
        <v/>
      </c>
      <c r="N53" s="9">
        <f>IFERROR(IF(OR($A53="",$H53="",$H53=1),"",INDEX($D$7:$D$106,SUMPRODUCT(IFERROR(($C$7:$C$106=$C53)*($H$7:$H$106=$H53-1)*(ROW($D$7:$D$106)-ROW($D$7)+1),0)))),"")</f>
        <v/>
      </c>
      <c r="O53" s="9">
        <f>IFERROR(IF($A53="","",IF($I53&lt;&gt;"Fits future sequence","",IF($H53=1,"First planned batch on vessel or line",IF(OR($D53="",$N53=""),"Changeover family needed",IF($D53=$N53,"Same family continuation","Changeover review needed"))))),"")</f>
        <v/>
      </c>
      <c r="P53" s="9">
        <f>IFERROR(IF($A53="","",IF($I53="Fits future sequence","Scheduled","Unscheduled")),"")</f>
        <v/>
      </c>
      <c r="Q53" s="12" t="n"/>
      <c r="R53" s="14" t="n"/>
      <c r="S53" s="12" t="n"/>
    </row>
    <row r="54">
      <c r="A54" s="12" t="n"/>
      <c r="B54" s="13" t="n"/>
      <c r="C54" s="12" t="n"/>
      <c r="D54" s="12" t="n"/>
      <c r="E54" s="14" t="n"/>
      <c r="F54" s="12" t="n"/>
      <c r="G54" s="9">
        <f>IFERROR(IF($I54&lt;&gt;"Fits future sequence","",SUMPRODUCT(--($I$7:$I$106="Fits future sequence"),--($B$7:$B$106&lt;$B54))+SUMPRODUCT(--($I$7:$I54="Fits future sequence"),--($B$7:$B54=$B54))),"")</f>
        <v/>
      </c>
      <c r="H54" s="9">
        <f>IFERROR(IF($I54&lt;&gt;"Fits future sequence","",SUMPRODUCT(--($I$7:$I$106="Fits future sequence"),--($C$7:$C$106=$C54),--($B$7:$B$106&lt;$B54))+SUMPRODUCT(--($I$7:$I54="Fits future sequence"),--($C$7:$C54=$C54),--($B$7:$B54=$B54))),"")</f>
        <v/>
      </c>
      <c r="I54" s="9">
        <f>IFERROR(IF($A54="","",IF(NOT(ISNUMBER($B54)),"Due date needed",IF($B54&lt;TODAY(),"Due date is not future",IF($C54="","Vessel or line needed",IF($D54="","Changeover family needed",IF($L54="Capacity fits","Fits future sequence","Cannot fit future sequence")))))),"")</f>
        <v/>
      </c>
      <c r="J54" s="15">
        <f>IFERROR(IF(OR($A54="",$C54=""),"",IFERROR(VLOOKUP($C54,$Q$7:$S$106,2,FALSE),"")),"")</f>
        <v/>
      </c>
      <c r="K54" s="9">
        <f>IFERROR(IF(OR($A54="",$C54=""),"",IFERROR(VLOOKUP($C54,$Q$7:$S$106,3,FALSE),"")),"")</f>
        <v/>
      </c>
      <c r="L54" s="9">
        <f>IFERROR(IF($A54="","",IF($C54="","Vessel or line needed",IF(NOT(ISNUMBER($E54)),"Required capacity needed",IF($F54="","Required capacity unit needed",IF(NOT(ISNUMBER($J54)),"Vessel or line capacity not found",IF($K54&lt;&gt;$F54,"Capacity units do not match",IF($E54&lt;=$J54,"Capacity fits","Capacity exceeds vessel or line capacity"))))))),"")</f>
        <v/>
      </c>
      <c r="M54" s="9">
        <f>IFERROR(IF(OR($A54="",$H54="",$H54=1),"",INDEX($A$7:$A$106,SUMPRODUCT(IFERROR(($C$7:$C$106=$C54)*($H$7:$H$106=$H54-1)*(ROW($A$7:$A$106)-ROW($A$7)+1),0)))),"")</f>
        <v/>
      </c>
      <c r="N54" s="9">
        <f>IFERROR(IF(OR($A54="",$H54="",$H54=1),"",INDEX($D$7:$D$106,SUMPRODUCT(IFERROR(($C$7:$C$106=$C54)*($H$7:$H$106=$H54-1)*(ROW($D$7:$D$106)-ROW($D$7)+1),0)))),"")</f>
        <v/>
      </c>
      <c r="O54" s="9">
        <f>IFERROR(IF($A54="","",IF($I54&lt;&gt;"Fits future sequence","",IF($H54=1,"First planned batch on vessel or line",IF(OR($D54="",$N54=""),"Changeover family needed",IF($D54=$N54,"Same family continuation","Changeover review needed"))))),"")</f>
        <v/>
      </c>
      <c r="P54" s="9">
        <f>IFERROR(IF($A54="","",IF($I54="Fits future sequence","Scheduled","Unscheduled")),"")</f>
        <v/>
      </c>
      <c r="Q54" s="12" t="n"/>
      <c r="R54" s="14" t="n"/>
      <c r="S54" s="12" t="n"/>
    </row>
    <row r="55">
      <c r="A55" s="12" t="n"/>
      <c r="B55" s="13" t="n"/>
      <c r="C55" s="12" t="n"/>
      <c r="D55" s="12" t="n"/>
      <c r="E55" s="14" t="n"/>
      <c r="F55" s="12" t="n"/>
      <c r="G55" s="9">
        <f>IFERROR(IF($I55&lt;&gt;"Fits future sequence","",SUMPRODUCT(--($I$7:$I$106="Fits future sequence"),--($B$7:$B$106&lt;$B55))+SUMPRODUCT(--($I$7:$I55="Fits future sequence"),--($B$7:$B55=$B55))),"")</f>
        <v/>
      </c>
      <c r="H55" s="9">
        <f>IFERROR(IF($I55&lt;&gt;"Fits future sequence","",SUMPRODUCT(--($I$7:$I$106="Fits future sequence"),--($C$7:$C$106=$C55),--($B$7:$B$106&lt;$B55))+SUMPRODUCT(--($I$7:$I55="Fits future sequence"),--($C$7:$C55=$C55),--($B$7:$B55=$B55))),"")</f>
        <v/>
      </c>
      <c r="I55" s="9">
        <f>IFERROR(IF($A55="","",IF(NOT(ISNUMBER($B55)),"Due date needed",IF($B55&lt;TODAY(),"Due date is not future",IF($C55="","Vessel or line needed",IF($D55="","Changeover family needed",IF($L55="Capacity fits","Fits future sequence","Cannot fit future sequence")))))),"")</f>
        <v/>
      </c>
      <c r="J55" s="15">
        <f>IFERROR(IF(OR($A55="",$C55=""),"",IFERROR(VLOOKUP($C55,$Q$7:$S$106,2,FALSE),"")),"")</f>
        <v/>
      </c>
      <c r="K55" s="9">
        <f>IFERROR(IF(OR($A55="",$C55=""),"",IFERROR(VLOOKUP($C55,$Q$7:$S$106,3,FALSE),"")),"")</f>
        <v/>
      </c>
      <c r="L55" s="9">
        <f>IFERROR(IF($A55="","",IF($C55="","Vessel or line needed",IF(NOT(ISNUMBER($E55)),"Required capacity needed",IF($F55="","Required capacity unit needed",IF(NOT(ISNUMBER($J55)),"Vessel or line capacity not found",IF($K55&lt;&gt;$F55,"Capacity units do not match",IF($E55&lt;=$J55,"Capacity fits","Capacity exceeds vessel or line capacity"))))))),"")</f>
        <v/>
      </c>
      <c r="M55" s="9">
        <f>IFERROR(IF(OR($A55="",$H55="",$H55=1),"",INDEX($A$7:$A$106,SUMPRODUCT(IFERROR(($C$7:$C$106=$C55)*($H$7:$H$106=$H55-1)*(ROW($A$7:$A$106)-ROW($A$7)+1),0)))),"")</f>
        <v/>
      </c>
      <c r="N55" s="9">
        <f>IFERROR(IF(OR($A55="",$H55="",$H55=1),"",INDEX($D$7:$D$106,SUMPRODUCT(IFERROR(($C$7:$C$106=$C55)*($H$7:$H$106=$H55-1)*(ROW($D$7:$D$106)-ROW($D$7)+1),0)))),"")</f>
        <v/>
      </c>
      <c r="O55" s="9">
        <f>IFERROR(IF($A55="","",IF($I55&lt;&gt;"Fits future sequence","",IF($H55=1,"First planned batch on vessel or line",IF(OR($D55="",$N55=""),"Changeover family needed",IF($D55=$N55,"Same family continuation","Changeover review needed"))))),"")</f>
        <v/>
      </c>
      <c r="P55" s="9">
        <f>IFERROR(IF($A55="","",IF($I55="Fits future sequence","Scheduled","Unscheduled")),"")</f>
        <v/>
      </c>
      <c r="Q55" s="12" t="n"/>
      <c r="R55" s="14" t="n"/>
      <c r="S55" s="12" t="n"/>
    </row>
    <row r="56">
      <c r="A56" s="12" t="n"/>
      <c r="B56" s="13" t="n"/>
      <c r="C56" s="12" t="n"/>
      <c r="D56" s="12" t="n"/>
      <c r="E56" s="14" t="n"/>
      <c r="F56" s="12" t="n"/>
      <c r="G56" s="9">
        <f>IFERROR(IF($I56&lt;&gt;"Fits future sequence","",SUMPRODUCT(--($I$7:$I$106="Fits future sequence"),--($B$7:$B$106&lt;$B56))+SUMPRODUCT(--($I$7:$I56="Fits future sequence"),--($B$7:$B56=$B56))),"")</f>
        <v/>
      </c>
      <c r="H56" s="9">
        <f>IFERROR(IF($I56&lt;&gt;"Fits future sequence","",SUMPRODUCT(--($I$7:$I$106="Fits future sequence"),--($C$7:$C$106=$C56),--($B$7:$B$106&lt;$B56))+SUMPRODUCT(--($I$7:$I56="Fits future sequence"),--($C$7:$C56=$C56),--($B$7:$B56=$B56))),"")</f>
        <v/>
      </c>
      <c r="I56" s="9">
        <f>IFERROR(IF($A56="","",IF(NOT(ISNUMBER($B56)),"Due date needed",IF($B56&lt;TODAY(),"Due date is not future",IF($C56="","Vessel or line needed",IF($D56="","Changeover family needed",IF($L56="Capacity fits","Fits future sequence","Cannot fit future sequence")))))),"")</f>
        <v/>
      </c>
      <c r="J56" s="15">
        <f>IFERROR(IF(OR($A56="",$C56=""),"",IFERROR(VLOOKUP($C56,$Q$7:$S$106,2,FALSE),"")),"")</f>
        <v/>
      </c>
      <c r="K56" s="9">
        <f>IFERROR(IF(OR($A56="",$C56=""),"",IFERROR(VLOOKUP($C56,$Q$7:$S$106,3,FALSE),"")),"")</f>
        <v/>
      </c>
      <c r="L56" s="9">
        <f>IFERROR(IF($A56="","",IF($C56="","Vessel or line needed",IF(NOT(ISNUMBER($E56)),"Required capacity needed",IF($F56="","Required capacity unit needed",IF(NOT(ISNUMBER($J56)),"Vessel or line capacity not found",IF($K56&lt;&gt;$F56,"Capacity units do not match",IF($E56&lt;=$J56,"Capacity fits","Capacity exceeds vessel or line capacity"))))))),"")</f>
        <v/>
      </c>
      <c r="M56" s="9">
        <f>IFERROR(IF(OR($A56="",$H56="",$H56=1),"",INDEX($A$7:$A$106,SUMPRODUCT(IFERROR(($C$7:$C$106=$C56)*($H$7:$H$106=$H56-1)*(ROW($A$7:$A$106)-ROW($A$7)+1),0)))),"")</f>
        <v/>
      </c>
      <c r="N56" s="9">
        <f>IFERROR(IF(OR($A56="",$H56="",$H56=1),"",INDEX($D$7:$D$106,SUMPRODUCT(IFERROR(($C$7:$C$106=$C56)*($H$7:$H$106=$H56-1)*(ROW($D$7:$D$106)-ROW($D$7)+1),0)))),"")</f>
        <v/>
      </c>
      <c r="O56" s="9">
        <f>IFERROR(IF($A56="","",IF($I56&lt;&gt;"Fits future sequence","",IF($H56=1,"First planned batch on vessel or line",IF(OR($D56="",$N56=""),"Changeover family needed",IF($D56=$N56,"Same family continuation","Changeover review needed"))))),"")</f>
        <v/>
      </c>
      <c r="P56" s="9">
        <f>IFERROR(IF($A56="","",IF($I56="Fits future sequence","Scheduled","Unscheduled")),"")</f>
        <v/>
      </c>
      <c r="Q56" s="12" t="n"/>
      <c r="R56" s="14" t="n"/>
      <c r="S56" s="12" t="n"/>
    </row>
    <row r="57">
      <c r="A57" s="12" t="n"/>
      <c r="B57" s="13" t="n"/>
      <c r="C57" s="12" t="n"/>
      <c r="D57" s="12" t="n"/>
      <c r="E57" s="14" t="n"/>
      <c r="F57" s="12" t="n"/>
      <c r="G57" s="9">
        <f>IFERROR(IF($I57&lt;&gt;"Fits future sequence","",SUMPRODUCT(--($I$7:$I$106="Fits future sequence"),--($B$7:$B$106&lt;$B57))+SUMPRODUCT(--($I$7:$I57="Fits future sequence"),--($B$7:$B57=$B57))),"")</f>
        <v/>
      </c>
      <c r="H57" s="9">
        <f>IFERROR(IF($I57&lt;&gt;"Fits future sequence","",SUMPRODUCT(--($I$7:$I$106="Fits future sequence"),--($C$7:$C$106=$C57),--($B$7:$B$106&lt;$B57))+SUMPRODUCT(--($I$7:$I57="Fits future sequence"),--($C$7:$C57=$C57),--($B$7:$B57=$B57))),"")</f>
        <v/>
      </c>
      <c r="I57" s="9">
        <f>IFERROR(IF($A57="","",IF(NOT(ISNUMBER($B57)),"Due date needed",IF($B57&lt;TODAY(),"Due date is not future",IF($C57="","Vessel or line needed",IF($D57="","Changeover family needed",IF($L57="Capacity fits","Fits future sequence","Cannot fit future sequence")))))),"")</f>
        <v/>
      </c>
      <c r="J57" s="15">
        <f>IFERROR(IF(OR($A57="",$C57=""),"",IFERROR(VLOOKUP($C57,$Q$7:$S$106,2,FALSE),"")),"")</f>
        <v/>
      </c>
      <c r="K57" s="9">
        <f>IFERROR(IF(OR($A57="",$C57=""),"",IFERROR(VLOOKUP($C57,$Q$7:$S$106,3,FALSE),"")),"")</f>
        <v/>
      </c>
      <c r="L57" s="9">
        <f>IFERROR(IF($A57="","",IF($C57="","Vessel or line needed",IF(NOT(ISNUMBER($E57)),"Required capacity needed",IF($F57="","Required capacity unit needed",IF(NOT(ISNUMBER($J57)),"Vessel or line capacity not found",IF($K57&lt;&gt;$F57,"Capacity units do not match",IF($E57&lt;=$J57,"Capacity fits","Capacity exceeds vessel or line capacity"))))))),"")</f>
        <v/>
      </c>
      <c r="M57" s="9">
        <f>IFERROR(IF(OR($A57="",$H57="",$H57=1),"",INDEX($A$7:$A$106,SUMPRODUCT(IFERROR(($C$7:$C$106=$C57)*($H$7:$H$106=$H57-1)*(ROW($A$7:$A$106)-ROW($A$7)+1),0)))),"")</f>
        <v/>
      </c>
      <c r="N57" s="9">
        <f>IFERROR(IF(OR($A57="",$H57="",$H57=1),"",INDEX($D$7:$D$106,SUMPRODUCT(IFERROR(($C$7:$C$106=$C57)*($H$7:$H$106=$H57-1)*(ROW($D$7:$D$106)-ROW($D$7)+1),0)))),"")</f>
        <v/>
      </c>
      <c r="O57" s="9">
        <f>IFERROR(IF($A57="","",IF($I57&lt;&gt;"Fits future sequence","",IF($H57=1,"First planned batch on vessel or line",IF(OR($D57="",$N57=""),"Changeover family needed",IF($D57=$N57,"Same family continuation","Changeover review needed"))))),"")</f>
        <v/>
      </c>
      <c r="P57" s="9">
        <f>IFERROR(IF($A57="","",IF($I57="Fits future sequence","Scheduled","Unscheduled")),"")</f>
        <v/>
      </c>
      <c r="Q57" s="12" t="n"/>
      <c r="R57" s="14" t="n"/>
      <c r="S57" s="12" t="n"/>
    </row>
    <row r="58">
      <c r="A58" s="12" t="n"/>
      <c r="B58" s="13" t="n"/>
      <c r="C58" s="12" t="n"/>
      <c r="D58" s="12" t="n"/>
      <c r="E58" s="14" t="n"/>
      <c r="F58" s="12" t="n"/>
      <c r="G58" s="9">
        <f>IFERROR(IF($I58&lt;&gt;"Fits future sequence","",SUMPRODUCT(--($I$7:$I$106="Fits future sequence"),--($B$7:$B$106&lt;$B58))+SUMPRODUCT(--($I$7:$I58="Fits future sequence"),--($B$7:$B58=$B58))),"")</f>
        <v/>
      </c>
      <c r="H58" s="9">
        <f>IFERROR(IF($I58&lt;&gt;"Fits future sequence","",SUMPRODUCT(--($I$7:$I$106="Fits future sequence"),--($C$7:$C$106=$C58),--($B$7:$B$106&lt;$B58))+SUMPRODUCT(--($I$7:$I58="Fits future sequence"),--($C$7:$C58=$C58),--($B$7:$B58=$B58))),"")</f>
        <v/>
      </c>
      <c r="I58" s="9">
        <f>IFERROR(IF($A58="","",IF(NOT(ISNUMBER($B58)),"Due date needed",IF($B58&lt;TODAY(),"Due date is not future",IF($C58="","Vessel or line needed",IF($D58="","Changeover family needed",IF($L58="Capacity fits","Fits future sequence","Cannot fit future sequence")))))),"")</f>
        <v/>
      </c>
      <c r="J58" s="15">
        <f>IFERROR(IF(OR($A58="",$C58=""),"",IFERROR(VLOOKUP($C58,$Q$7:$S$106,2,FALSE),"")),"")</f>
        <v/>
      </c>
      <c r="K58" s="9">
        <f>IFERROR(IF(OR($A58="",$C58=""),"",IFERROR(VLOOKUP($C58,$Q$7:$S$106,3,FALSE),"")),"")</f>
        <v/>
      </c>
      <c r="L58" s="9">
        <f>IFERROR(IF($A58="","",IF($C58="","Vessel or line needed",IF(NOT(ISNUMBER($E58)),"Required capacity needed",IF($F58="","Required capacity unit needed",IF(NOT(ISNUMBER($J58)),"Vessel or line capacity not found",IF($K58&lt;&gt;$F58,"Capacity units do not match",IF($E58&lt;=$J58,"Capacity fits","Capacity exceeds vessel or line capacity"))))))),"")</f>
        <v/>
      </c>
      <c r="M58" s="9">
        <f>IFERROR(IF(OR($A58="",$H58="",$H58=1),"",INDEX($A$7:$A$106,SUMPRODUCT(IFERROR(($C$7:$C$106=$C58)*($H$7:$H$106=$H58-1)*(ROW($A$7:$A$106)-ROW($A$7)+1),0)))),"")</f>
        <v/>
      </c>
      <c r="N58" s="9">
        <f>IFERROR(IF(OR($A58="",$H58="",$H58=1),"",INDEX($D$7:$D$106,SUMPRODUCT(IFERROR(($C$7:$C$106=$C58)*($H$7:$H$106=$H58-1)*(ROW($D$7:$D$106)-ROW($D$7)+1),0)))),"")</f>
        <v/>
      </c>
      <c r="O58" s="9">
        <f>IFERROR(IF($A58="","",IF($I58&lt;&gt;"Fits future sequence","",IF($H58=1,"First planned batch on vessel or line",IF(OR($D58="",$N58=""),"Changeover family needed",IF($D58=$N58,"Same family continuation","Changeover review needed"))))),"")</f>
        <v/>
      </c>
      <c r="P58" s="9">
        <f>IFERROR(IF($A58="","",IF($I58="Fits future sequence","Scheduled","Unscheduled")),"")</f>
        <v/>
      </c>
      <c r="Q58" s="12" t="n"/>
      <c r="R58" s="14" t="n"/>
      <c r="S58" s="12" t="n"/>
    </row>
    <row r="59">
      <c r="A59" s="12" t="n"/>
      <c r="B59" s="13" t="n"/>
      <c r="C59" s="12" t="n"/>
      <c r="D59" s="12" t="n"/>
      <c r="E59" s="14" t="n"/>
      <c r="F59" s="12" t="n"/>
      <c r="G59" s="9">
        <f>IFERROR(IF($I59&lt;&gt;"Fits future sequence","",SUMPRODUCT(--($I$7:$I$106="Fits future sequence"),--($B$7:$B$106&lt;$B59))+SUMPRODUCT(--($I$7:$I59="Fits future sequence"),--($B$7:$B59=$B59))),"")</f>
        <v/>
      </c>
      <c r="H59" s="9">
        <f>IFERROR(IF($I59&lt;&gt;"Fits future sequence","",SUMPRODUCT(--($I$7:$I$106="Fits future sequence"),--($C$7:$C$106=$C59),--($B$7:$B$106&lt;$B59))+SUMPRODUCT(--($I$7:$I59="Fits future sequence"),--($C$7:$C59=$C59),--($B$7:$B59=$B59))),"")</f>
        <v/>
      </c>
      <c r="I59" s="9">
        <f>IFERROR(IF($A59="","",IF(NOT(ISNUMBER($B59)),"Due date needed",IF($B59&lt;TODAY(),"Due date is not future",IF($C59="","Vessel or line needed",IF($D59="","Changeover family needed",IF($L59="Capacity fits","Fits future sequence","Cannot fit future sequence")))))),"")</f>
        <v/>
      </c>
      <c r="J59" s="15">
        <f>IFERROR(IF(OR($A59="",$C59=""),"",IFERROR(VLOOKUP($C59,$Q$7:$S$106,2,FALSE),"")),"")</f>
        <v/>
      </c>
      <c r="K59" s="9">
        <f>IFERROR(IF(OR($A59="",$C59=""),"",IFERROR(VLOOKUP($C59,$Q$7:$S$106,3,FALSE),"")),"")</f>
        <v/>
      </c>
      <c r="L59" s="9">
        <f>IFERROR(IF($A59="","",IF($C59="","Vessel or line needed",IF(NOT(ISNUMBER($E59)),"Required capacity needed",IF($F59="","Required capacity unit needed",IF(NOT(ISNUMBER($J59)),"Vessel or line capacity not found",IF($K59&lt;&gt;$F59,"Capacity units do not match",IF($E59&lt;=$J59,"Capacity fits","Capacity exceeds vessel or line capacity"))))))),"")</f>
        <v/>
      </c>
      <c r="M59" s="9">
        <f>IFERROR(IF(OR($A59="",$H59="",$H59=1),"",INDEX($A$7:$A$106,SUMPRODUCT(IFERROR(($C$7:$C$106=$C59)*($H$7:$H$106=$H59-1)*(ROW($A$7:$A$106)-ROW($A$7)+1),0)))),"")</f>
        <v/>
      </c>
      <c r="N59" s="9">
        <f>IFERROR(IF(OR($A59="",$H59="",$H59=1),"",INDEX($D$7:$D$106,SUMPRODUCT(IFERROR(($C$7:$C$106=$C59)*($H$7:$H$106=$H59-1)*(ROW($D$7:$D$106)-ROW($D$7)+1),0)))),"")</f>
        <v/>
      </c>
      <c r="O59" s="9">
        <f>IFERROR(IF($A59="","",IF($I59&lt;&gt;"Fits future sequence","",IF($H59=1,"First planned batch on vessel or line",IF(OR($D59="",$N59=""),"Changeover family needed",IF($D59=$N59,"Same family continuation","Changeover review needed"))))),"")</f>
        <v/>
      </c>
      <c r="P59" s="9">
        <f>IFERROR(IF($A59="","",IF($I59="Fits future sequence","Scheduled","Unscheduled")),"")</f>
        <v/>
      </c>
      <c r="Q59" s="12" t="n"/>
      <c r="R59" s="14" t="n"/>
      <c r="S59" s="12" t="n"/>
    </row>
    <row r="60">
      <c r="A60" s="12" t="n"/>
      <c r="B60" s="13" t="n"/>
      <c r="C60" s="12" t="n"/>
      <c r="D60" s="12" t="n"/>
      <c r="E60" s="14" t="n"/>
      <c r="F60" s="12" t="n"/>
      <c r="G60" s="9">
        <f>IFERROR(IF($I60&lt;&gt;"Fits future sequence","",SUMPRODUCT(--($I$7:$I$106="Fits future sequence"),--($B$7:$B$106&lt;$B60))+SUMPRODUCT(--($I$7:$I60="Fits future sequence"),--($B$7:$B60=$B60))),"")</f>
        <v/>
      </c>
      <c r="H60" s="9">
        <f>IFERROR(IF($I60&lt;&gt;"Fits future sequence","",SUMPRODUCT(--($I$7:$I$106="Fits future sequence"),--($C$7:$C$106=$C60),--($B$7:$B$106&lt;$B60))+SUMPRODUCT(--($I$7:$I60="Fits future sequence"),--($C$7:$C60=$C60),--($B$7:$B60=$B60))),"")</f>
        <v/>
      </c>
      <c r="I60" s="9">
        <f>IFERROR(IF($A60="","",IF(NOT(ISNUMBER($B60)),"Due date needed",IF($B60&lt;TODAY(),"Due date is not future",IF($C60="","Vessel or line needed",IF($D60="","Changeover family needed",IF($L60="Capacity fits","Fits future sequence","Cannot fit future sequence")))))),"")</f>
        <v/>
      </c>
      <c r="J60" s="15">
        <f>IFERROR(IF(OR($A60="",$C60=""),"",IFERROR(VLOOKUP($C60,$Q$7:$S$106,2,FALSE),"")),"")</f>
        <v/>
      </c>
      <c r="K60" s="9">
        <f>IFERROR(IF(OR($A60="",$C60=""),"",IFERROR(VLOOKUP($C60,$Q$7:$S$106,3,FALSE),"")),"")</f>
        <v/>
      </c>
      <c r="L60" s="9">
        <f>IFERROR(IF($A60="","",IF($C60="","Vessel or line needed",IF(NOT(ISNUMBER($E60)),"Required capacity needed",IF($F60="","Required capacity unit needed",IF(NOT(ISNUMBER($J60)),"Vessel or line capacity not found",IF($K60&lt;&gt;$F60,"Capacity units do not match",IF($E60&lt;=$J60,"Capacity fits","Capacity exceeds vessel or line capacity"))))))),"")</f>
        <v/>
      </c>
      <c r="M60" s="9">
        <f>IFERROR(IF(OR($A60="",$H60="",$H60=1),"",INDEX($A$7:$A$106,SUMPRODUCT(IFERROR(($C$7:$C$106=$C60)*($H$7:$H$106=$H60-1)*(ROW($A$7:$A$106)-ROW($A$7)+1),0)))),"")</f>
        <v/>
      </c>
      <c r="N60" s="9">
        <f>IFERROR(IF(OR($A60="",$H60="",$H60=1),"",INDEX($D$7:$D$106,SUMPRODUCT(IFERROR(($C$7:$C$106=$C60)*($H$7:$H$106=$H60-1)*(ROW($D$7:$D$106)-ROW($D$7)+1),0)))),"")</f>
        <v/>
      </c>
      <c r="O60" s="9">
        <f>IFERROR(IF($A60="","",IF($I60&lt;&gt;"Fits future sequence","",IF($H60=1,"First planned batch on vessel or line",IF(OR($D60="",$N60=""),"Changeover family needed",IF($D60=$N60,"Same family continuation","Changeover review needed"))))),"")</f>
        <v/>
      </c>
      <c r="P60" s="9">
        <f>IFERROR(IF($A60="","",IF($I60="Fits future sequence","Scheduled","Unscheduled")),"")</f>
        <v/>
      </c>
      <c r="Q60" s="12" t="n"/>
      <c r="R60" s="14" t="n"/>
      <c r="S60" s="12" t="n"/>
    </row>
    <row r="61">
      <c r="A61" s="12" t="n"/>
      <c r="B61" s="13" t="n"/>
      <c r="C61" s="12" t="n"/>
      <c r="D61" s="12" t="n"/>
      <c r="E61" s="14" t="n"/>
      <c r="F61" s="12" t="n"/>
      <c r="G61" s="9">
        <f>IFERROR(IF($I61&lt;&gt;"Fits future sequence","",SUMPRODUCT(--($I$7:$I$106="Fits future sequence"),--($B$7:$B$106&lt;$B61))+SUMPRODUCT(--($I$7:$I61="Fits future sequence"),--($B$7:$B61=$B61))),"")</f>
        <v/>
      </c>
      <c r="H61" s="9">
        <f>IFERROR(IF($I61&lt;&gt;"Fits future sequence","",SUMPRODUCT(--($I$7:$I$106="Fits future sequence"),--($C$7:$C$106=$C61),--($B$7:$B$106&lt;$B61))+SUMPRODUCT(--($I$7:$I61="Fits future sequence"),--($C$7:$C61=$C61),--($B$7:$B61=$B61))),"")</f>
        <v/>
      </c>
      <c r="I61" s="9">
        <f>IFERROR(IF($A61="","",IF(NOT(ISNUMBER($B61)),"Due date needed",IF($B61&lt;TODAY(),"Due date is not future",IF($C61="","Vessel or line needed",IF($D61="","Changeover family needed",IF($L61="Capacity fits","Fits future sequence","Cannot fit future sequence")))))),"")</f>
        <v/>
      </c>
      <c r="J61" s="15">
        <f>IFERROR(IF(OR($A61="",$C61=""),"",IFERROR(VLOOKUP($C61,$Q$7:$S$106,2,FALSE),"")),"")</f>
        <v/>
      </c>
      <c r="K61" s="9">
        <f>IFERROR(IF(OR($A61="",$C61=""),"",IFERROR(VLOOKUP($C61,$Q$7:$S$106,3,FALSE),"")),"")</f>
        <v/>
      </c>
      <c r="L61" s="9">
        <f>IFERROR(IF($A61="","",IF($C61="","Vessel or line needed",IF(NOT(ISNUMBER($E61)),"Required capacity needed",IF($F61="","Required capacity unit needed",IF(NOT(ISNUMBER($J61)),"Vessel or line capacity not found",IF($K61&lt;&gt;$F61,"Capacity units do not match",IF($E61&lt;=$J61,"Capacity fits","Capacity exceeds vessel or line capacity"))))))),"")</f>
        <v/>
      </c>
      <c r="M61" s="9">
        <f>IFERROR(IF(OR($A61="",$H61="",$H61=1),"",INDEX($A$7:$A$106,SUMPRODUCT(IFERROR(($C$7:$C$106=$C61)*($H$7:$H$106=$H61-1)*(ROW($A$7:$A$106)-ROW($A$7)+1),0)))),"")</f>
        <v/>
      </c>
      <c r="N61" s="9">
        <f>IFERROR(IF(OR($A61="",$H61="",$H61=1),"",INDEX($D$7:$D$106,SUMPRODUCT(IFERROR(($C$7:$C$106=$C61)*($H$7:$H$106=$H61-1)*(ROW($D$7:$D$106)-ROW($D$7)+1),0)))),"")</f>
        <v/>
      </c>
      <c r="O61" s="9">
        <f>IFERROR(IF($A61="","",IF($I61&lt;&gt;"Fits future sequence","",IF($H61=1,"First planned batch on vessel or line",IF(OR($D61="",$N61=""),"Changeover family needed",IF($D61=$N61,"Same family continuation","Changeover review needed"))))),"")</f>
        <v/>
      </c>
      <c r="P61" s="9">
        <f>IFERROR(IF($A61="","",IF($I61="Fits future sequence","Scheduled","Unscheduled")),"")</f>
        <v/>
      </c>
      <c r="Q61" s="12" t="n"/>
      <c r="R61" s="14" t="n"/>
      <c r="S61" s="12" t="n"/>
    </row>
    <row r="62">
      <c r="A62" s="12" t="n"/>
      <c r="B62" s="13" t="n"/>
      <c r="C62" s="12" t="n"/>
      <c r="D62" s="12" t="n"/>
      <c r="E62" s="14" t="n"/>
      <c r="F62" s="12" t="n"/>
      <c r="G62" s="9">
        <f>IFERROR(IF($I62&lt;&gt;"Fits future sequence","",SUMPRODUCT(--($I$7:$I$106="Fits future sequence"),--($B$7:$B$106&lt;$B62))+SUMPRODUCT(--($I$7:$I62="Fits future sequence"),--($B$7:$B62=$B62))),"")</f>
        <v/>
      </c>
      <c r="H62" s="9">
        <f>IFERROR(IF($I62&lt;&gt;"Fits future sequence","",SUMPRODUCT(--($I$7:$I$106="Fits future sequence"),--($C$7:$C$106=$C62),--($B$7:$B$106&lt;$B62))+SUMPRODUCT(--($I$7:$I62="Fits future sequence"),--($C$7:$C62=$C62),--($B$7:$B62=$B62))),"")</f>
        <v/>
      </c>
      <c r="I62" s="9">
        <f>IFERROR(IF($A62="","",IF(NOT(ISNUMBER($B62)),"Due date needed",IF($B62&lt;TODAY(),"Due date is not future",IF($C62="","Vessel or line needed",IF($D62="","Changeover family needed",IF($L62="Capacity fits","Fits future sequence","Cannot fit future sequence")))))),"")</f>
        <v/>
      </c>
      <c r="J62" s="15">
        <f>IFERROR(IF(OR($A62="",$C62=""),"",IFERROR(VLOOKUP($C62,$Q$7:$S$106,2,FALSE),"")),"")</f>
        <v/>
      </c>
      <c r="K62" s="9">
        <f>IFERROR(IF(OR($A62="",$C62=""),"",IFERROR(VLOOKUP($C62,$Q$7:$S$106,3,FALSE),"")),"")</f>
        <v/>
      </c>
      <c r="L62" s="9">
        <f>IFERROR(IF($A62="","",IF($C62="","Vessel or line needed",IF(NOT(ISNUMBER($E62)),"Required capacity needed",IF($F62="","Required capacity unit needed",IF(NOT(ISNUMBER($J62)),"Vessel or line capacity not found",IF($K62&lt;&gt;$F62,"Capacity units do not match",IF($E62&lt;=$J62,"Capacity fits","Capacity exceeds vessel or line capacity"))))))),"")</f>
        <v/>
      </c>
      <c r="M62" s="9">
        <f>IFERROR(IF(OR($A62="",$H62="",$H62=1),"",INDEX($A$7:$A$106,SUMPRODUCT(IFERROR(($C$7:$C$106=$C62)*($H$7:$H$106=$H62-1)*(ROW($A$7:$A$106)-ROW($A$7)+1),0)))),"")</f>
        <v/>
      </c>
      <c r="N62" s="9">
        <f>IFERROR(IF(OR($A62="",$H62="",$H62=1),"",INDEX($D$7:$D$106,SUMPRODUCT(IFERROR(($C$7:$C$106=$C62)*($H$7:$H$106=$H62-1)*(ROW($D$7:$D$106)-ROW($D$7)+1),0)))),"")</f>
        <v/>
      </c>
      <c r="O62" s="9">
        <f>IFERROR(IF($A62="","",IF($I62&lt;&gt;"Fits future sequence","",IF($H62=1,"First planned batch on vessel or line",IF(OR($D62="",$N62=""),"Changeover family needed",IF($D62=$N62,"Same family continuation","Changeover review needed"))))),"")</f>
        <v/>
      </c>
      <c r="P62" s="9">
        <f>IFERROR(IF($A62="","",IF($I62="Fits future sequence","Scheduled","Unscheduled")),"")</f>
        <v/>
      </c>
      <c r="Q62" s="12" t="n"/>
      <c r="R62" s="14" t="n"/>
      <c r="S62" s="12" t="n"/>
    </row>
    <row r="63">
      <c r="A63" s="12" t="n"/>
      <c r="B63" s="13" t="n"/>
      <c r="C63" s="12" t="n"/>
      <c r="D63" s="12" t="n"/>
      <c r="E63" s="14" t="n"/>
      <c r="F63" s="12" t="n"/>
      <c r="G63" s="9">
        <f>IFERROR(IF($I63&lt;&gt;"Fits future sequence","",SUMPRODUCT(--($I$7:$I$106="Fits future sequence"),--($B$7:$B$106&lt;$B63))+SUMPRODUCT(--($I$7:$I63="Fits future sequence"),--($B$7:$B63=$B63))),"")</f>
        <v/>
      </c>
      <c r="H63" s="9">
        <f>IFERROR(IF($I63&lt;&gt;"Fits future sequence","",SUMPRODUCT(--($I$7:$I$106="Fits future sequence"),--($C$7:$C$106=$C63),--($B$7:$B$106&lt;$B63))+SUMPRODUCT(--($I$7:$I63="Fits future sequence"),--($C$7:$C63=$C63),--($B$7:$B63=$B63))),"")</f>
        <v/>
      </c>
      <c r="I63" s="9">
        <f>IFERROR(IF($A63="","",IF(NOT(ISNUMBER($B63)),"Due date needed",IF($B63&lt;TODAY(),"Due date is not future",IF($C63="","Vessel or line needed",IF($D63="","Changeover family needed",IF($L63="Capacity fits","Fits future sequence","Cannot fit future sequence")))))),"")</f>
        <v/>
      </c>
      <c r="J63" s="15">
        <f>IFERROR(IF(OR($A63="",$C63=""),"",IFERROR(VLOOKUP($C63,$Q$7:$S$106,2,FALSE),"")),"")</f>
        <v/>
      </c>
      <c r="K63" s="9">
        <f>IFERROR(IF(OR($A63="",$C63=""),"",IFERROR(VLOOKUP($C63,$Q$7:$S$106,3,FALSE),"")),"")</f>
        <v/>
      </c>
      <c r="L63" s="9">
        <f>IFERROR(IF($A63="","",IF($C63="","Vessel or line needed",IF(NOT(ISNUMBER($E63)),"Required capacity needed",IF($F63="","Required capacity unit needed",IF(NOT(ISNUMBER($J63)),"Vessel or line capacity not found",IF($K63&lt;&gt;$F63,"Capacity units do not match",IF($E63&lt;=$J63,"Capacity fits","Capacity exceeds vessel or line capacity"))))))),"")</f>
        <v/>
      </c>
      <c r="M63" s="9">
        <f>IFERROR(IF(OR($A63="",$H63="",$H63=1),"",INDEX($A$7:$A$106,SUMPRODUCT(IFERROR(($C$7:$C$106=$C63)*($H$7:$H$106=$H63-1)*(ROW($A$7:$A$106)-ROW($A$7)+1),0)))),"")</f>
        <v/>
      </c>
      <c r="N63" s="9">
        <f>IFERROR(IF(OR($A63="",$H63="",$H63=1),"",INDEX($D$7:$D$106,SUMPRODUCT(IFERROR(($C$7:$C$106=$C63)*($H$7:$H$106=$H63-1)*(ROW($D$7:$D$106)-ROW($D$7)+1),0)))),"")</f>
        <v/>
      </c>
      <c r="O63" s="9">
        <f>IFERROR(IF($A63="","",IF($I63&lt;&gt;"Fits future sequence","",IF($H63=1,"First planned batch on vessel or line",IF(OR($D63="",$N63=""),"Changeover family needed",IF($D63=$N63,"Same family continuation","Changeover review needed"))))),"")</f>
        <v/>
      </c>
      <c r="P63" s="9">
        <f>IFERROR(IF($A63="","",IF($I63="Fits future sequence","Scheduled","Unscheduled")),"")</f>
        <v/>
      </c>
      <c r="Q63" s="12" t="n"/>
      <c r="R63" s="14" t="n"/>
      <c r="S63" s="12" t="n"/>
    </row>
    <row r="64">
      <c r="A64" s="12" t="n"/>
      <c r="B64" s="13" t="n"/>
      <c r="C64" s="12" t="n"/>
      <c r="D64" s="12" t="n"/>
      <c r="E64" s="14" t="n"/>
      <c r="F64" s="12" t="n"/>
      <c r="G64" s="9">
        <f>IFERROR(IF($I64&lt;&gt;"Fits future sequence","",SUMPRODUCT(--($I$7:$I$106="Fits future sequence"),--($B$7:$B$106&lt;$B64))+SUMPRODUCT(--($I$7:$I64="Fits future sequence"),--($B$7:$B64=$B64))),"")</f>
        <v/>
      </c>
      <c r="H64" s="9">
        <f>IFERROR(IF($I64&lt;&gt;"Fits future sequence","",SUMPRODUCT(--($I$7:$I$106="Fits future sequence"),--($C$7:$C$106=$C64),--($B$7:$B$106&lt;$B64))+SUMPRODUCT(--($I$7:$I64="Fits future sequence"),--($C$7:$C64=$C64),--($B$7:$B64=$B64))),"")</f>
        <v/>
      </c>
      <c r="I64" s="9">
        <f>IFERROR(IF($A64="","",IF(NOT(ISNUMBER($B64)),"Due date needed",IF($B64&lt;TODAY(),"Due date is not future",IF($C64="","Vessel or line needed",IF($D64="","Changeover family needed",IF($L64="Capacity fits","Fits future sequence","Cannot fit future sequence")))))),"")</f>
        <v/>
      </c>
      <c r="J64" s="15">
        <f>IFERROR(IF(OR($A64="",$C64=""),"",IFERROR(VLOOKUP($C64,$Q$7:$S$106,2,FALSE),"")),"")</f>
        <v/>
      </c>
      <c r="K64" s="9">
        <f>IFERROR(IF(OR($A64="",$C64=""),"",IFERROR(VLOOKUP($C64,$Q$7:$S$106,3,FALSE),"")),"")</f>
        <v/>
      </c>
      <c r="L64" s="9">
        <f>IFERROR(IF($A64="","",IF($C64="","Vessel or line needed",IF(NOT(ISNUMBER($E64)),"Required capacity needed",IF($F64="","Required capacity unit needed",IF(NOT(ISNUMBER($J64)),"Vessel or line capacity not found",IF($K64&lt;&gt;$F64,"Capacity units do not match",IF($E64&lt;=$J64,"Capacity fits","Capacity exceeds vessel or line capacity"))))))),"")</f>
        <v/>
      </c>
      <c r="M64" s="9">
        <f>IFERROR(IF(OR($A64="",$H64="",$H64=1),"",INDEX($A$7:$A$106,SUMPRODUCT(IFERROR(($C$7:$C$106=$C64)*($H$7:$H$106=$H64-1)*(ROW($A$7:$A$106)-ROW($A$7)+1),0)))),"")</f>
        <v/>
      </c>
      <c r="N64" s="9">
        <f>IFERROR(IF(OR($A64="",$H64="",$H64=1),"",INDEX($D$7:$D$106,SUMPRODUCT(IFERROR(($C$7:$C$106=$C64)*($H$7:$H$106=$H64-1)*(ROW($D$7:$D$106)-ROW($D$7)+1),0)))),"")</f>
        <v/>
      </c>
      <c r="O64" s="9">
        <f>IFERROR(IF($A64="","",IF($I64&lt;&gt;"Fits future sequence","",IF($H64=1,"First planned batch on vessel or line",IF(OR($D64="",$N64=""),"Changeover family needed",IF($D64=$N64,"Same family continuation","Changeover review needed"))))),"")</f>
        <v/>
      </c>
      <c r="P64" s="9">
        <f>IFERROR(IF($A64="","",IF($I64="Fits future sequence","Scheduled","Unscheduled")),"")</f>
        <v/>
      </c>
      <c r="Q64" s="12" t="n"/>
      <c r="R64" s="14" t="n"/>
      <c r="S64" s="12" t="n"/>
    </row>
    <row r="65">
      <c r="A65" s="12" t="n"/>
      <c r="B65" s="13" t="n"/>
      <c r="C65" s="12" t="n"/>
      <c r="D65" s="12" t="n"/>
      <c r="E65" s="14" t="n"/>
      <c r="F65" s="12" t="n"/>
      <c r="G65" s="9">
        <f>IFERROR(IF($I65&lt;&gt;"Fits future sequence","",SUMPRODUCT(--($I$7:$I$106="Fits future sequence"),--($B$7:$B$106&lt;$B65))+SUMPRODUCT(--($I$7:$I65="Fits future sequence"),--($B$7:$B65=$B65))),"")</f>
        <v/>
      </c>
      <c r="H65" s="9">
        <f>IFERROR(IF($I65&lt;&gt;"Fits future sequence","",SUMPRODUCT(--($I$7:$I$106="Fits future sequence"),--($C$7:$C$106=$C65),--($B$7:$B$106&lt;$B65))+SUMPRODUCT(--($I$7:$I65="Fits future sequence"),--($C$7:$C65=$C65),--($B$7:$B65=$B65))),"")</f>
        <v/>
      </c>
      <c r="I65" s="9">
        <f>IFERROR(IF($A65="","",IF(NOT(ISNUMBER($B65)),"Due date needed",IF($B65&lt;TODAY(),"Due date is not future",IF($C65="","Vessel or line needed",IF($D65="","Changeover family needed",IF($L65="Capacity fits","Fits future sequence","Cannot fit future sequence")))))),"")</f>
        <v/>
      </c>
      <c r="J65" s="15">
        <f>IFERROR(IF(OR($A65="",$C65=""),"",IFERROR(VLOOKUP($C65,$Q$7:$S$106,2,FALSE),"")),"")</f>
        <v/>
      </c>
      <c r="K65" s="9">
        <f>IFERROR(IF(OR($A65="",$C65=""),"",IFERROR(VLOOKUP($C65,$Q$7:$S$106,3,FALSE),"")),"")</f>
        <v/>
      </c>
      <c r="L65" s="9">
        <f>IFERROR(IF($A65="","",IF($C65="","Vessel or line needed",IF(NOT(ISNUMBER($E65)),"Required capacity needed",IF($F65="","Required capacity unit needed",IF(NOT(ISNUMBER($J65)),"Vessel or line capacity not found",IF($K65&lt;&gt;$F65,"Capacity units do not match",IF($E65&lt;=$J65,"Capacity fits","Capacity exceeds vessel or line capacity"))))))),"")</f>
        <v/>
      </c>
      <c r="M65" s="9">
        <f>IFERROR(IF(OR($A65="",$H65="",$H65=1),"",INDEX($A$7:$A$106,SUMPRODUCT(IFERROR(($C$7:$C$106=$C65)*($H$7:$H$106=$H65-1)*(ROW($A$7:$A$106)-ROW($A$7)+1),0)))),"")</f>
        <v/>
      </c>
      <c r="N65" s="9">
        <f>IFERROR(IF(OR($A65="",$H65="",$H65=1),"",INDEX($D$7:$D$106,SUMPRODUCT(IFERROR(($C$7:$C$106=$C65)*($H$7:$H$106=$H65-1)*(ROW($D$7:$D$106)-ROW($D$7)+1),0)))),"")</f>
        <v/>
      </c>
      <c r="O65" s="9">
        <f>IFERROR(IF($A65="","",IF($I65&lt;&gt;"Fits future sequence","",IF($H65=1,"First planned batch on vessel or line",IF(OR($D65="",$N65=""),"Changeover family needed",IF($D65=$N65,"Same family continuation","Changeover review needed"))))),"")</f>
        <v/>
      </c>
      <c r="P65" s="9">
        <f>IFERROR(IF($A65="","",IF($I65="Fits future sequence","Scheduled","Unscheduled")),"")</f>
        <v/>
      </c>
      <c r="Q65" s="12" t="n"/>
      <c r="R65" s="14" t="n"/>
      <c r="S65" s="12" t="n"/>
    </row>
    <row r="66">
      <c r="A66" s="12" t="n"/>
      <c r="B66" s="13" t="n"/>
      <c r="C66" s="12" t="n"/>
      <c r="D66" s="12" t="n"/>
      <c r="E66" s="14" t="n"/>
      <c r="F66" s="12" t="n"/>
      <c r="G66" s="9">
        <f>IFERROR(IF($I66&lt;&gt;"Fits future sequence","",SUMPRODUCT(--($I$7:$I$106="Fits future sequence"),--($B$7:$B$106&lt;$B66))+SUMPRODUCT(--($I$7:$I66="Fits future sequence"),--($B$7:$B66=$B66))),"")</f>
        <v/>
      </c>
      <c r="H66" s="9">
        <f>IFERROR(IF($I66&lt;&gt;"Fits future sequence","",SUMPRODUCT(--($I$7:$I$106="Fits future sequence"),--($C$7:$C$106=$C66),--($B$7:$B$106&lt;$B66))+SUMPRODUCT(--($I$7:$I66="Fits future sequence"),--($C$7:$C66=$C66),--($B$7:$B66=$B66))),"")</f>
        <v/>
      </c>
      <c r="I66" s="9">
        <f>IFERROR(IF($A66="","",IF(NOT(ISNUMBER($B66)),"Due date needed",IF($B66&lt;TODAY(),"Due date is not future",IF($C66="","Vessel or line needed",IF($D66="","Changeover family needed",IF($L66="Capacity fits","Fits future sequence","Cannot fit future sequence")))))),"")</f>
        <v/>
      </c>
      <c r="J66" s="15">
        <f>IFERROR(IF(OR($A66="",$C66=""),"",IFERROR(VLOOKUP($C66,$Q$7:$S$106,2,FALSE),"")),"")</f>
        <v/>
      </c>
      <c r="K66" s="9">
        <f>IFERROR(IF(OR($A66="",$C66=""),"",IFERROR(VLOOKUP($C66,$Q$7:$S$106,3,FALSE),"")),"")</f>
        <v/>
      </c>
      <c r="L66" s="9">
        <f>IFERROR(IF($A66="","",IF($C66="","Vessel or line needed",IF(NOT(ISNUMBER($E66)),"Required capacity needed",IF($F66="","Required capacity unit needed",IF(NOT(ISNUMBER($J66)),"Vessel or line capacity not found",IF($K66&lt;&gt;$F66,"Capacity units do not match",IF($E66&lt;=$J66,"Capacity fits","Capacity exceeds vessel or line capacity"))))))),"")</f>
        <v/>
      </c>
      <c r="M66" s="9">
        <f>IFERROR(IF(OR($A66="",$H66="",$H66=1),"",INDEX($A$7:$A$106,SUMPRODUCT(IFERROR(($C$7:$C$106=$C66)*($H$7:$H$106=$H66-1)*(ROW($A$7:$A$106)-ROW($A$7)+1),0)))),"")</f>
        <v/>
      </c>
      <c r="N66" s="9">
        <f>IFERROR(IF(OR($A66="",$H66="",$H66=1),"",INDEX($D$7:$D$106,SUMPRODUCT(IFERROR(($C$7:$C$106=$C66)*($H$7:$H$106=$H66-1)*(ROW($D$7:$D$106)-ROW($D$7)+1),0)))),"")</f>
        <v/>
      </c>
      <c r="O66" s="9">
        <f>IFERROR(IF($A66="","",IF($I66&lt;&gt;"Fits future sequence","",IF($H66=1,"First planned batch on vessel or line",IF(OR($D66="",$N66=""),"Changeover family needed",IF($D66=$N66,"Same family continuation","Changeover review needed"))))),"")</f>
        <v/>
      </c>
      <c r="P66" s="9">
        <f>IFERROR(IF($A66="","",IF($I66="Fits future sequence","Scheduled","Unscheduled")),"")</f>
        <v/>
      </c>
      <c r="Q66" s="12" t="n"/>
      <c r="R66" s="14" t="n"/>
      <c r="S66" s="12" t="n"/>
    </row>
    <row r="67">
      <c r="A67" s="12" t="n"/>
      <c r="B67" s="13" t="n"/>
      <c r="C67" s="12" t="n"/>
      <c r="D67" s="12" t="n"/>
      <c r="E67" s="14" t="n"/>
      <c r="F67" s="12" t="n"/>
      <c r="G67" s="9">
        <f>IFERROR(IF($I67&lt;&gt;"Fits future sequence","",SUMPRODUCT(--($I$7:$I$106="Fits future sequence"),--($B$7:$B$106&lt;$B67))+SUMPRODUCT(--($I$7:$I67="Fits future sequence"),--($B$7:$B67=$B67))),"")</f>
        <v/>
      </c>
      <c r="H67" s="9">
        <f>IFERROR(IF($I67&lt;&gt;"Fits future sequence","",SUMPRODUCT(--($I$7:$I$106="Fits future sequence"),--($C$7:$C$106=$C67),--($B$7:$B$106&lt;$B67))+SUMPRODUCT(--($I$7:$I67="Fits future sequence"),--($C$7:$C67=$C67),--($B$7:$B67=$B67))),"")</f>
        <v/>
      </c>
      <c r="I67" s="9">
        <f>IFERROR(IF($A67="","",IF(NOT(ISNUMBER($B67)),"Due date needed",IF($B67&lt;TODAY(),"Due date is not future",IF($C67="","Vessel or line needed",IF($D67="","Changeover family needed",IF($L67="Capacity fits","Fits future sequence","Cannot fit future sequence")))))),"")</f>
        <v/>
      </c>
      <c r="J67" s="15">
        <f>IFERROR(IF(OR($A67="",$C67=""),"",IFERROR(VLOOKUP($C67,$Q$7:$S$106,2,FALSE),"")),"")</f>
        <v/>
      </c>
      <c r="K67" s="9">
        <f>IFERROR(IF(OR($A67="",$C67=""),"",IFERROR(VLOOKUP($C67,$Q$7:$S$106,3,FALSE),"")),"")</f>
        <v/>
      </c>
      <c r="L67" s="9">
        <f>IFERROR(IF($A67="","",IF($C67="","Vessel or line needed",IF(NOT(ISNUMBER($E67)),"Required capacity needed",IF($F67="","Required capacity unit needed",IF(NOT(ISNUMBER($J67)),"Vessel or line capacity not found",IF($K67&lt;&gt;$F67,"Capacity units do not match",IF($E67&lt;=$J67,"Capacity fits","Capacity exceeds vessel or line capacity"))))))),"")</f>
        <v/>
      </c>
      <c r="M67" s="9">
        <f>IFERROR(IF(OR($A67="",$H67="",$H67=1),"",INDEX($A$7:$A$106,SUMPRODUCT(IFERROR(($C$7:$C$106=$C67)*($H$7:$H$106=$H67-1)*(ROW($A$7:$A$106)-ROW($A$7)+1),0)))),"")</f>
        <v/>
      </c>
      <c r="N67" s="9">
        <f>IFERROR(IF(OR($A67="",$H67="",$H67=1),"",INDEX($D$7:$D$106,SUMPRODUCT(IFERROR(($C$7:$C$106=$C67)*($H$7:$H$106=$H67-1)*(ROW($D$7:$D$106)-ROW($D$7)+1),0)))),"")</f>
        <v/>
      </c>
      <c r="O67" s="9">
        <f>IFERROR(IF($A67="","",IF($I67&lt;&gt;"Fits future sequence","",IF($H67=1,"First planned batch on vessel or line",IF(OR($D67="",$N67=""),"Changeover family needed",IF($D67=$N67,"Same family continuation","Changeover review needed"))))),"")</f>
        <v/>
      </c>
      <c r="P67" s="9">
        <f>IFERROR(IF($A67="","",IF($I67="Fits future sequence","Scheduled","Unscheduled")),"")</f>
        <v/>
      </c>
      <c r="Q67" s="12" t="n"/>
      <c r="R67" s="14" t="n"/>
      <c r="S67" s="12" t="n"/>
    </row>
    <row r="68">
      <c r="A68" s="12" t="n"/>
      <c r="B68" s="13" t="n"/>
      <c r="C68" s="12" t="n"/>
      <c r="D68" s="12" t="n"/>
      <c r="E68" s="14" t="n"/>
      <c r="F68" s="12" t="n"/>
      <c r="G68" s="9">
        <f>IFERROR(IF($I68&lt;&gt;"Fits future sequence","",SUMPRODUCT(--($I$7:$I$106="Fits future sequence"),--($B$7:$B$106&lt;$B68))+SUMPRODUCT(--($I$7:$I68="Fits future sequence"),--($B$7:$B68=$B68))),"")</f>
        <v/>
      </c>
      <c r="H68" s="9">
        <f>IFERROR(IF($I68&lt;&gt;"Fits future sequence","",SUMPRODUCT(--($I$7:$I$106="Fits future sequence"),--($C$7:$C$106=$C68),--($B$7:$B$106&lt;$B68))+SUMPRODUCT(--($I$7:$I68="Fits future sequence"),--($C$7:$C68=$C68),--($B$7:$B68=$B68))),"")</f>
        <v/>
      </c>
      <c r="I68" s="9">
        <f>IFERROR(IF($A68="","",IF(NOT(ISNUMBER($B68)),"Due date needed",IF($B68&lt;TODAY(),"Due date is not future",IF($C68="","Vessel or line needed",IF($D68="","Changeover family needed",IF($L68="Capacity fits","Fits future sequence","Cannot fit future sequence")))))),"")</f>
        <v/>
      </c>
      <c r="J68" s="15">
        <f>IFERROR(IF(OR($A68="",$C68=""),"",IFERROR(VLOOKUP($C68,$Q$7:$S$106,2,FALSE),"")),"")</f>
        <v/>
      </c>
      <c r="K68" s="9">
        <f>IFERROR(IF(OR($A68="",$C68=""),"",IFERROR(VLOOKUP($C68,$Q$7:$S$106,3,FALSE),"")),"")</f>
        <v/>
      </c>
      <c r="L68" s="9">
        <f>IFERROR(IF($A68="","",IF($C68="","Vessel or line needed",IF(NOT(ISNUMBER($E68)),"Required capacity needed",IF($F68="","Required capacity unit needed",IF(NOT(ISNUMBER($J68)),"Vessel or line capacity not found",IF($K68&lt;&gt;$F68,"Capacity units do not match",IF($E68&lt;=$J68,"Capacity fits","Capacity exceeds vessel or line capacity"))))))),"")</f>
        <v/>
      </c>
      <c r="M68" s="9">
        <f>IFERROR(IF(OR($A68="",$H68="",$H68=1),"",INDEX($A$7:$A$106,SUMPRODUCT(IFERROR(($C$7:$C$106=$C68)*($H$7:$H$106=$H68-1)*(ROW($A$7:$A$106)-ROW($A$7)+1),0)))),"")</f>
        <v/>
      </c>
      <c r="N68" s="9">
        <f>IFERROR(IF(OR($A68="",$H68="",$H68=1),"",INDEX($D$7:$D$106,SUMPRODUCT(IFERROR(($C$7:$C$106=$C68)*($H$7:$H$106=$H68-1)*(ROW($D$7:$D$106)-ROW($D$7)+1),0)))),"")</f>
        <v/>
      </c>
      <c r="O68" s="9">
        <f>IFERROR(IF($A68="","",IF($I68&lt;&gt;"Fits future sequence","",IF($H68=1,"First planned batch on vessel or line",IF(OR($D68="",$N68=""),"Changeover family needed",IF($D68=$N68,"Same family continuation","Changeover review needed"))))),"")</f>
        <v/>
      </c>
      <c r="P68" s="9">
        <f>IFERROR(IF($A68="","",IF($I68="Fits future sequence","Scheduled","Unscheduled")),"")</f>
        <v/>
      </c>
      <c r="Q68" s="12" t="n"/>
      <c r="R68" s="14" t="n"/>
      <c r="S68" s="12" t="n"/>
    </row>
    <row r="69">
      <c r="A69" s="12" t="n"/>
      <c r="B69" s="13" t="n"/>
      <c r="C69" s="12" t="n"/>
      <c r="D69" s="12" t="n"/>
      <c r="E69" s="14" t="n"/>
      <c r="F69" s="12" t="n"/>
      <c r="G69" s="9">
        <f>IFERROR(IF($I69&lt;&gt;"Fits future sequence","",SUMPRODUCT(--($I$7:$I$106="Fits future sequence"),--($B$7:$B$106&lt;$B69))+SUMPRODUCT(--($I$7:$I69="Fits future sequence"),--($B$7:$B69=$B69))),"")</f>
        <v/>
      </c>
      <c r="H69" s="9">
        <f>IFERROR(IF($I69&lt;&gt;"Fits future sequence","",SUMPRODUCT(--($I$7:$I$106="Fits future sequence"),--($C$7:$C$106=$C69),--($B$7:$B$106&lt;$B69))+SUMPRODUCT(--($I$7:$I69="Fits future sequence"),--($C$7:$C69=$C69),--($B$7:$B69=$B69))),"")</f>
        <v/>
      </c>
      <c r="I69" s="9">
        <f>IFERROR(IF($A69="","",IF(NOT(ISNUMBER($B69)),"Due date needed",IF($B69&lt;TODAY(),"Due date is not future",IF($C69="","Vessel or line needed",IF($D69="","Changeover family needed",IF($L69="Capacity fits","Fits future sequence","Cannot fit future sequence")))))),"")</f>
        <v/>
      </c>
      <c r="J69" s="15">
        <f>IFERROR(IF(OR($A69="",$C69=""),"",IFERROR(VLOOKUP($C69,$Q$7:$S$106,2,FALSE),"")),"")</f>
        <v/>
      </c>
      <c r="K69" s="9">
        <f>IFERROR(IF(OR($A69="",$C69=""),"",IFERROR(VLOOKUP($C69,$Q$7:$S$106,3,FALSE),"")),"")</f>
        <v/>
      </c>
      <c r="L69" s="9">
        <f>IFERROR(IF($A69="","",IF($C69="","Vessel or line needed",IF(NOT(ISNUMBER($E69)),"Required capacity needed",IF($F69="","Required capacity unit needed",IF(NOT(ISNUMBER($J69)),"Vessel or line capacity not found",IF($K69&lt;&gt;$F69,"Capacity units do not match",IF($E69&lt;=$J69,"Capacity fits","Capacity exceeds vessel or line capacity"))))))),"")</f>
        <v/>
      </c>
      <c r="M69" s="9">
        <f>IFERROR(IF(OR($A69="",$H69="",$H69=1),"",INDEX($A$7:$A$106,SUMPRODUCT(IFERROR(($C$7:$C$106=$C69)*($H$7:$H$106=$H69-1)*(ROW($A$7:$A$106)-ROW($A$7)+1),0)))),"")</f>
        <v/>
      </c>
      <c r="N69" s="9">
        <f>IFERROR(IF(OR($A69="",$H69="",$H69=1),"",INDEX($D$7:$D$106,SUMPRODUCT(IFERROR(($C$7:$C$106=$C69)*($H$7:$H$106=$H69-1)*(ROW($D$7:$D$106)-ROW($D$7)+1),0)))),"")</f>
        <v/>
      </c>
      <c r="O69" s="9">
        <f>IFERROR(IF($A69="","",IF($I69&lt;&gt;"Fits future sequence","",IF($H69=1,"First planned batch on vessel or line",IF(OR($D69="",$N69=""),"Changeover family needed",IF($D69=$N69,"Same family continuation","Changeover review needed"))))),"")</f>
        <v/>
      </c>
      <c r="P69" s="9">
        <f>IFERROR(IF($A69="","",IF($I69="Fits future sequence","Scheduled","Unscheduled")),"")</f>
        <v/>
      </c>
      <c r="Q69" s="12" t="n"/>
      <c r="R69" s="14" t="n"/>
      <c r="S69" s="12" t="n"/>
    </row>
    <row r="70">
      <c r="A70" s="12" t="n"/>
      <c r="B70" s="13" t="n"/>
      <c r="C70" s="12" t="n"/>
      <c r="D70" s="12" t="n"/>
      <c r="E70" s="14" t="n"/>
      <c r="F70" s="12" t="n"/>
      <c r="G70" s="9">
        <f>IFERROR(IF($I70&lt;&gt;"Fits future sequence","",SUMPRODUCT(--($I$7:$I$106="Fits future sequence"),--($B$7:$B$106&lt;$B70))+SUMPRODUCT(--($I$7:$I70="Fits future sequence"),--($B$7:$B70=$B70))),"")</f>
        <v/>
      </c>
      <c r="H70" s="9">
        <f>IFERROR(IF($I70&lt;&gt;"Fits future sequence","",SUMPRODUCT(--($I$7:$I$106="Fits future sequence"),--($C$7:$C$106=$C70),--($B$7:$B$106&lt;$B70))+SUMPRODUCT(--($I$7:$I70="Fits future sequence"),--($C$7:$C70=$C70),--($B$7:$B70=$B70))),"")</f>
        <v/>
      </c>
      <c r="I70" s="9">
        <f>IFERROR(IF($A70="","",IF(NOT(ISNUMBER($B70)),"Due date needed",IF($B70&lt;TODAY(),"Due date is not future",IF($C70="","Vessel or line needed",IF($D70="","Changeover family needed",IF($L70="Capacity fits","Fits future sequence","Cannot fit future sequence")))))),"")</f>
        <v/>
      </c>
      <c r="J70" s="15">
        <f>IFERROR(IF(OR($A70="",$C70=""),"",IFERROR(VLOOKUP($C70,$Q$7:$S$106,2,FALSE),"")),"")</f>
        <v/>
      </c>
      <c r="K70" s="9">
        <f>IFERROR(IF(OR($A70="",$C70=""),"",IFERROR(VLOOKUP($C70,$Q$7:$S$106,3,FALSE),"")),"")</f>
        <v/>
      </c>
      <c r="L70" s="9">
        <f>IFERROR(IF($A70="","",IF($C70="","Vessel or line needed",IF(NOT(ISNUMBER($E70)),"Required capacity needed",IF($F70="","Required capacity unit needed",IF(NOT(ISNUMBER($J70)),"Vessel or line capacity not found",IF($K70&lt;&gt;$F70,"Capacity units do not match",IF($E70&lt;=$J70,"Capacity fits","Capacity exceeds vessel or line capacity"))))))),"")</f>
        <v/>
      </c>
      <c r="M70" s="9">
        <f>IFERROR(IF(OR($A70="",$H70="",$H70=1),"",INDEX($A$7:$A$106,SUMPRODUCT(IFERROR(($C$7:$C$106=$C70)*($H$7:$H$106=$H70-1)*(ROW($A$7:$A$106)-ROW($A$7)+1),0)))),"")</f>
        <v/>
      </c>
      <c r="N70" s="9">
        <f>IFERROR(IF(OR($A70="",$H70="",$H70=1),"",INDEX($D$7:$D$106,SUMPRODUCT(IFERROR(($C$7:$C$106=$C70)*($H$7:$H$106=$H70-1)*(ROW($D$7:$D$106)-ROW($D$7)+1),0)))),"")</f>
        <v/>
      </c>
      <c r="O70" s="9">
        <f>IFERROR(IF($A70="","",IF($I70&lt;&gt;"Fits future sequence","",IF($H70=1,"First planned batch on vessel or line",IF(OR($D70="",$N70=""),"Changeover family needed",IF($D70=$N70,"Same family continuation","Changeover review needed"))))),"")</f>
        <v/>
      </c>
      <c r="P70" s="9">
        <f>IFERROR(IF($A70="","",IF($I70="Fits future sequence","Scheduled","Unscheduled")),"")</f>
        <v/>
      </c>
      <c r="Q70" s="12" t="n"/>
      <c r="R70" s="14" t="n"/>
      <c r="S70" s="12" t="n"/>
    </row>
    <row r="71">
      <c r="A71" s="12" t="n"/>
      <c r="B71" s="13" t="n"/>
      <c r="C71" s="12" t="n"/>
      <c r="D71" s="12" t="n"/>
      <c r="E71" s="14" t="n"/>
      <c r="F71" s="12" t="n"/>
      <c r="G71" s="9">
        <f>IFERROR(IF($I71&lt;&gt;"Fits future sequence","",SUMPRODUCT(--($I$7:$I$106="Fits future sequence"),--($B$7:$B$106&lt;$B71))+SUMPRODUCT(--($I$7:$I71="Fits future sequence"),--($B$7:$B71=$B71))),"")</f>
        <v/>
      </c>
      <c r="H71" s="9">
        <f>IFERROR(IF($I71&lt;&gt;"Fits future sequence","",SUMPRODUCT(--($I$7:$I$106="Fits future sequence"),--($C$7:$C$106=$C71),--($B$7:$B$106&lt;$B71))+SUMPRODUCT(--($I$7:$I71="Fits future sequence"),--($C$7:$C71=$C71),--($B$7:$B71=$B71))),"")</f>
        <v/>
      </c>
      <c r="I71" s="9">
        <f>IFERROR(IF($A71="","",IF(NOT(ISNUMBER($B71)),"Due date needed",IF($B71&lt;TODAY(),"Due date is not future",IF($C71="","Vessel or line needed",IF($D71="","Changeover family needed",IF($L71="Capacity fits","Fits future sequence","Cannot fit future sequence")))))),"")</f>
        <v/>
      </c>
      <c r="J71" s="15">
        <f>IFERROR(IF(OR($A71="",$C71=""),"",IFERROR(VLOOKUP($C71,$Q$7:$S$106,2,FALSE),"")),"")</f>
        <v/>
      </c>
      <c r="K71" s="9">
        <f>IFERROR(IF(OR($A71="",$C71=""),"",IFERROR(VLOOKUP($C71,$Q$7:$S$106,3,FALSE),"")),"")</f>
        <v/>
      </c>
      <c r="L71" s="9">
        <f>IFERROR(IF($A71="","",IF($C71="","Vessel or line needed",IF(NOT(ISNUMBER($E71)),"Required capacity needed",IF($F71="","Required capacity unit needed",IF(NOT(ISNUMBER($J71)),"Vessel or line capacity not found",IF($K71&lt;&gt;$F71,"Capacity units do not match",IF($E71&lt;=$J71,"Capacity fits","Capacity exceeds vessel or line capacity"))))))),"")</f>
        <v/>
      </c>
      <c r="M71" s="9">
        <f>IFERROR(IF(OR($A71="",$H71="",$H71=1),"",INDEX($A$7:$A$106,SUMPRODUCT(IFERROR(($C$7:$C$106=$C71)*($H$7:$H$106=$H71-1)*(ROW($A$7:$A$106)-ROW($A$7)+1),0)))),"")</f>
        <v/>
      </c>
      <c r="N71" s="9">
        <f>IFERROR(IF(OR($A71="",$H71="",$H71=1),"",INDEX($D$7:$D$106,SUMPRODUCT(IFERROR(($C$7:$C$106=$C71)*($H$7:$H$106=$H71-1)*(ROW($D$7:$D$106)-ROW($D$7)+1),0)))),"")</f>
        <v/>
      </c>
      <c r="O71" s="9">
        <f>IFERROR(IF($A71="","",IF($I71&lt;&gt;"Fits future sequence","",IF($H71=1,"First planned batch on vessel or line",IF(OR($D71="",$N71=""),"Changeover family needed",IF($D71=$N71,"Same family continuation","Changeover review needed"))))),"")</f>
        <v/>
      </c>
      <c r="P71" s="9">
        <f>IFERROR(IF($A71="","",IF($I71="Fits future sequence","Scheduled","Unscheduled")),"")</f>
        <v/>
      </c>
      <c r="Q71" s="12" t="n"/>
      <c r="R71" s="14" t="n"/>
      <c r="S71" s="12" t="n"/>
    </row>
    <row r="72">
      <c r="A72" s="12" t="n"/>
      <c r="B72" s="13" t="n"/>
      <c r="C72" s="12" t="n"/>
      <c r="D72" s="12" t="n"/>
      <c r="E72" s="14" t="n"/>
      <c r="F72" s="12" t="n"/>
      <c r="G72" s="9">
        <f>IFERROR(IF($I72&lt;&gt;"Fits future sequence","",SUMPRODUCT(--($I$7:$I$106="Fits future sequence"),--($B$7:$B$106&lt;$B72))+SUMPRODUCT(--($I$7:$I72="Fits future sequence"),--($B$7:$B72=$B72))),"")</f>
        <v/>
      </c>
      <c r="H72" s="9">
        <f>IFERROR(IF($I72&lt;&gt;"Fits future sequence","",SUMPRODUCT(--($I$7:$I$106="Fits future sequence"),--($C$7:$C$106=$C72),--($B$7:$B$106&lt;$B72))+SUMPRODUCT(--($I$7:$I72="Fits future sequence"),--($C$7:$C72=$C72),--($B$7:$B72=$B72))),"")</f>
        <v/>
      </c>
      <c r="I72" s="9">
        <f>IFERROR(IF($A72="","",IF(NOT(ISNUMBER($B72)),"Due date needed",IF($B72&lt;TODAY(),"Due date is not future",IF($C72="","Vessel or line needed",IF($D72="","Changeover family needed",IF($L72="Capacity fits","Fits future sequence","Cannot fit future sequence")))))),"")</f>
        <v/>
      </c>
      <c r="J72" s="15">
        <f>IFERROR(IF(OR($A72="",$C72=""),"",IFERROR(VLOOKUP($C72,$Q$7:$S$106,2,FALSE),"")),"")</f>
        <v/>
      </c>
      <c r="K72" s="9">
        <f>IFERROR(IF(OR($A72="",$C72=""),"",IFERROR(VLOOKUP($C72,$Q$7:$S$106,3,FALSE),"")),"")</f>
        <v/>
      </c>
      <c r="L72" s="9">
        <f>IFERROR(IF($A72="","",IF($C72="","Vessel or line needed",IF(NOT(ISNUMBER($E72)),"Required capacity needed",IF($F72="","Required capacity unit needed",IF(NOT(ISNUMBER($J72)),"Vessel or line capacity not found",IF($K72&lt;&gt;$F72,"Capacity units do not match",IF($E72&lt;=$J72,"Capacity fits","Capacity exceeds vessel or line capacity"))))))),"")</f>
        <v/>
      </c>
      <c r="M72" s="9">
        <f>IFERROR(IF(OR($A72="",$H72="",$H72=1),"",INDEX($A$7:$A$106,SUMPRODUCT(IFERROR(($C$7:$C$106=$C72)*($H$7:$H$106=$H72-1)*(ROW($A$7:$A$106)-ROW($A$7)+1),0)))),"")</f>
        <v/>
      </c>
      <c r="N72" s="9">
        <f>IFERROR(IF(OR($A72="",$H72="",$H72=1),"",INDEX($D$7:$D$106,SUMPRODUCT(IFERROR(($C$7:$C$106=$C72)*($H$7:$H$106=$H72-1)*(ROW($D$7:$D$106)-ROW($D$7)+1),0)))),"")</f>
        <v/>
      </c>
      <c r="O72" s="9">
        <f>IFERROR(IF($A72="","",IF($I72&lt;&gt;"Fits future sequence","",IF($H72=1,"First planned batch on vessel or line",IF(OR($D72="",$N72=""),"Changeover family needed",IF($D72=$N72,"Same family continuation","Changeover review needed"))))),"")</f>
        <v/>
      </c>
      <c r="P72" s="9">
        <f>IFERROR(IF($A72="","",IF($I72="Fits future sequence","Scheduled","Unscheduled")),"")</f>
        <v/>
      </c>
      <c r="Q72" s="12" t="n"/>
      <c r="R72" s="14" t="n"/>
      <c r="S72" s="12" t="n"/>
    </row>
    <row r="73">
      <c r="A73" s="12" t="n"/>
      <c r="B73" s="13" t="n"/>
      <c r="C73" s="12" t="n"/>
      <c r="D73" s="12" t="n"/>
      <c r="E73" s="14" t="n"/>
      <c r="F73" s="12" t="n"/>
      <c r="G73" s="9">
        <f>IFERROR(IF($I73&lt;&gt;"Fits future sequence","",SUMPRODUCT(--($I$7:$I$106="Fits future sequence"),--($B$7:$B$106&lt;$B73))+SUMPRODUCT(--($I$7:$I73="Fits future sequence"),--($B$7:$B73=$B73))),"")</f>
        <v/>
      </c>
      <c r="H73" s="9">
        <f>IFERROR(IF($I73&lt;&gt;"Fits future sequence","",SUMPRODUCT(--($I$7:$I$106="Fits future sequence"),--($C$7:$C$106=$C73),--($B$7:$B$106&lt;$B73))+SUMPRODUCT(--($I$7:$I73="Fits future sequence"),--($C$7:$C73=$C73),--($B$7:$B73=$B73))),"")</f>
        <v/>
      </c>
      <c r="I73" s="9">
        <f>IFERROR(IF($A73="","",IF(NOT(ISNUMBER($B73)),"Due date needed",IF($B73&lt;TODAY(),"Due date is not future",IF($C73="","Vessel or line needed",IF($D73="","Changeover family needed",IF($L73="Capacity fits","Fits future sequence","Cannot fit future sequence")))))),"")</f>
        <v/>
      </c>
      <c r="J73" s="15">
        <f>IFERROR(IF(OR($A73="",$C73=""),"",IFERROR(VLOOKUP($C73,$Q$7:$S$106,2,FALSE),"")),"")</f>
        <v/>
      </c>
      <c r="K73" s="9">
        <f>IFERROR(IF(OR($A73="",$C73=""),"",IFERROR(VLOOKUP($C73,$Q$7:$S$106,3,FALSE),"")),"")</f>
        <v/>
      </c>
      <c r="L73" s="9">
        <f>IFERROR(IF($A73="","",IF($C73="","Vessel or line needed",IF(NOT(ISNUMBER($E73)),"Required capacity needed",IF($F73="","Required capacity unit needed",IF(NOT(ISNUMBER($J73)),"Vessel or line capacity not found",IF($K73&lt;&gt;$F73,"Capacity units do not match",IF($E73&lt;=$J73,"Capacity fits","Capacity exceeds vessel or line capacity"))))))),"")</f>
        <v/>
      </c>
      <c r="M73" s="9">
        <f>IFERROR(IF(OR($A73="",$H73="",$H73=1),"",INDEX($A$7:$A$106,SUMPRODUCT(IFERROR(($C$7:$C$106=$C73)*($H$7:$H$106=$H73-1)*(ROW($A$7:$A$106)-ROW($A$7)+1),0)))),"")</f>
        <v/>
      </c>
      <c r="N73" s="9">
        <f>IFERROR(IF(OR($A73="",$H73="",$H73=1),"",INDEX($D$7:$D$106,SUMPRODUCT(IFERROR(($C$7:$C$106=$C73)*($H$7:$H$106=$H73-1)*(ROW($D$7:$D$106)-ROW($D$7)+1),0)))),"")</f>
        <v/>
      </c>
      <c r="O73" s="9">
        <f>IFERROR(IF($A73="","",IF($I73&lt;&gt;"Fits future sequence","",IF($H73=1,"First planned batch on vessel or line",IF(OR($D73="",$N73=""),"Changeover family needed",IF($D73=$N73,"Same family continuation","Changeover review needed"))))),"")</f>
        <v/>
      </c>
      <c r="P73" s="9">
        <f>IFERROR(IF($A73="","",IF($I73="Fits future sequence","Scheduled","Unscheduled")),"")</f>
        <v/>
      </c>
      <c r="Q73" s="12" t="n"/>
      <c r="R73" s="14" t="n"/>
      <c r="S73" s="12" t="n"/>
    </row>
    <row r="74">
      <c r="A74" s="12" t="n"/>
      <c r="B74" s="13" t="n"/>
      <c r="C74" s="12" t="n"/>
      <c r="D74" s="12" t="n"/>
      <c r="E74" s="14" t="n"/>
      <c r="F74" s="12" t="n"/>
      <c r="G74" s="9">
        <f>IFERROR(IF($I74&lt;&gt;"Fits future sequence","",SUMPRODUCT(--($I$7:$I$106="Fits future sequence"),--($B$7:$B$106&lt;$B74))+SUMPRODUCT(--($I$7:$I74="Fits future sequence"),--($B$7:$B74=$B74))),"")</f>
        <v/>
      </c>
      <c r="H74" s="9">
        <f>IFERROR(IF($I74&lt;&gt;"Fits future sequence","",SUMPRODUCT(--($I$7:$I$106="Fits future sequence"),--($C$7:$C$106=$C74),--($B$7:$B$106&lt;$B74))+SUMPRODUCT(--($I$7:$I74="Fits future sequence"),--($C$7:$C74=$C74),--($B$7:$B74=$B74))),"")</f>
        <v/>
      </c>
      <c r="I74" s="9">
        <f>IFERROR(IF($A74="","",IF(NOT(ISNUMBER($B74)),"Due date needed",IF($B74&lt;TODAY(),"Due date is not future",IF($C74="","Vessel or line needed",IF($D74="","Changeover family needed",IF($L74="Capacity fits","Fits future sequence","Cannot fit future sequence")))))),"")</f>
        <v/>
      </c>
      <c r="J74" s="15">
        <f>IFERROR(IF(OR($A74="",$C74=""),"",IFERROR(VLOOKUP($C74,$Q$7:$S$106,2,FALSE),"")),"")</f>
        <v/>
      </c>
      <c r="K74" s="9">
        <f>IFERROR(IF(OR($A74="",$C74=""),"",IFERROR(VLOOKUP($C74,$Q$7:$S$106,3,FALSE),"")),"")</f>
        <v/>
      </c>
      <c r="L74" s="9">
        <f>IFERROR(IF($A74="","",IF($C74="","Vessel or line needed",IF(NOT(ISNUMBER($E74)),"Required capacity needed",IF($F74="","Required capacity unit needed",IF(NOT(ISNUMBER($J74)),"Vessel or line capacity not found",IF($K74&lt;&gt;$F74,"Capacity units do not match",IF($E74&lt;=$J74,"Capacity fits","Capacity exceeds vessel or line capacity"))))))),"")</f>
        <v/>
      </c>
      <c r="M74" s="9">
        <f>IFERROR(IF(OR($A74="",$H74="",$H74=1),"",INDEX($A$7:$A$106,SUMPRODUCT(IFERROR(($C$7:$C$106=$C74)*($H$7:$H$106=$H74-1)*(ROW($A$7:$A$106)-ROW($A$7)+1),0)))),"")</f>
        <v/>
      </c>
      <c r="N74" s="9">
        <f>IFERROR(IF(OR($A74="",$H74="",$H74=1),"",INDEX($D$7:$D$106,SUMPRODUCT(IFERROR(($C$7:$C$106=$C74)*($H$7:$H$106=$H74-1)*(ROW($D$7:$D$106)-ROW($D$7)+1),0)))),"")</f>
        <v/>
      </c>
      <c r="O74" s="9">
        <f>IFERROR(IF($A74="","",IF($I74&lt;&gt;"Fits future sequence","",IF($H74=1,"First planned batch on vessel or line",IF(OR($D74="",$N74=""),"Changeover family needed",IF($D74=$N74,"Same family continuation","Changeover review needed"))))),"")</f>
        <v/>
      </c>
      <c r="P74" s="9">
        <f>IFERROR(IF($A74="","",IF($I74="Fits future sequence","Scheduled","Unscheduled")),"")</f>
        <v/>
      </c>
      <c r="Q74" s="12" t="n"/>
      <c r="R74" s="14" t="n"/>
      <c r="S74" s="12" t="n"/>
    </row>
    <row r="75">
      <c r="A75" s="12" t="n"/>
      <c r="B75" s="13" t="n"/>
      <c r="C75" s="12" t="n"/>
      <c r="D75" s="12" t="n"/>
      <c r="E75" s="14" t="n"/>
      <c r="F75" s="12" t="n"/>
      <c r="G75" s="9">
        <f>IFERROR(IF($I75&lt;&gt;"Fits future sequence","",SUMPRODUCT(--($I$7:$I$106="Fits future sequence"),--($B$7:$B$106&lt;$B75))+SUMPRODUCT(--($I$7:$I75="Fits future sequence"),--($B$7:$B75=$B75))),"")</f>
        <v/>
      </c>
      <c r="H75" s="9">
        <f>IFERROR(IF($I75&lt;&gt;"Fits future sequence","",SUMPRODUCT(--($I$7:$I$106="Fits future sequence"),--($C$7:$C$106=$C75),--($B$7:$B$106&lt;$B75))+SUMPRODUCT(--($I$7:$I75="Fits future sequence"),--($C$7:$C75=$C75),--($B$7:$B75=$B75))),"")</f>
        <v/>
      </c>
      <c r="I75" s="9">
        <f>IFERROR(IF($A75="","",IF(NOT(ISNUMBER($B75)),"Due date needed",IF($B75&lt;TODAY(),"Due date is not future",IF($C75="","Vessel or line needed",IF($D75="","Changeover family needed",IF($L75="Capacity fits","Fits future sequence","Cannot fit future sequence")))))),"")</f>
        <v/>
      </c>
      <c r="J75" s="15">
        <f>IFERROR(IF(OR($A75="",$C75=""),"",IFERROR(VLOOKUP($C75,$Q$7:$S$106,2,FALSE),"")),"")</f>
        <v/>
      </c>
      <c r="K75" s="9">
        <f>IFERROR(IF(OR($A75="",$C75=""),"",IFERROR(VLOOKUP($C75,$Q$7:$S$106,3,FALSE),"")),"")</f>
        <v/>
      </c>
      <c r="L75" s="9">
        <f>IFERROR(IF($A75="","",IF($C75="","Vessel or line needed",IF(NOT(ISNUMBER($E75)),"Required capacity needed",IF($F75="","Required capacity unit needed",IF(NOT(ISNUMBER($J75)),"Vessel or line capacity not found",IF($K75&lt;&gt;$F75,"Capacity units do not match",IF($E75&lt;=$J75,"Capacity fits","Capacity exceeds vessel or line capacity"))))))),"")</f>
        <v/>
      </c>
      <c r="M75" s="9">
        <f>IFERROR(IF(OR($A75="",$H75="",$H75=1),"",INDEX($A$7:$A$106,SUMPRODUCT(IFERROR(($C$7:$C$106=$C75)*($H$7:$H$106=$H75-1)*(ROW($A$7:$A$106)-ROW($A$7)+1),0)))),"")</f>
        <v/>
      </c>
      <c r="N75" s="9">
        <f>IFERROR(IF(OR($A75="",$H75="",$H75=1),"",INDEX($D$7:$D$106,SUMPRODUCT(IFERROR(($C$7:$C$106=$C75)*($H$7:$H$106=$H75-1)*(ROW($D$7:$D$106)-ROW($D$7)+1),0)))),"")</f>
        <v/>
      </c>
      <c r="O75" s="9">
        <f>IFERROR(IF($A75="","",IF($I75&lt;&gt;"Fits future sequence","",IF($H75=1,"First planned batch on vessel or line",IF(OR($D75="",$N75=""),"Changeover family needed",IF($D75=$N75,"Same family continuation","Changeover review needed"))))),"")</f>
        <v/>
      </c>
      <c r="P75" s="9">
        <f>IFERROR(IF($A75="","",IF($I75="Fits future sequence","Scheduled","Unscheduled")),"")</f>
        <v/>
      </c>
      <c r="Q75" s="12" t="n"/>
      <c r="R75" s="14" t="n"/>
      <c r="S75" s="12" t="n"/>
    </row>
    <row r="76">
      <c r="A76" s="12" t="n"/>
      <c r="B76" s="13" t="n"/>
      <c r="C76" s="12" t="n"/>
      <c r="D76" s="12" t="n"/>
      <c r="E76" s="14" t="n"/>
      <c r="F76" s="12" t="n"/>
      <c r="G76" s="9">
        <f>IFERROR(IF($I76&lt;&gt;"Fits future sequence","",SUMPRODUCT(--($I$7:$I$106="Fits future sequence"),--($B$7:$B$106&lt;$B76))+SUMPRODUCT(--($I$7:$I76="Fits future sequence"),--($B$7:$B76=$B76))),"")</f>
        <v/>
      </c>
      <c r="H76" s="9">
        <f>IFERROR(IF($I76&lt;&gt;"Fits future sequence","",SUMPRODUCT(--($I$7:$I$106="Fits future sequence"),--($C$7:$C$106=$C76),--($B$7:$B$106&lt;$B76))+SUMPRODUCT(--($I$7:$I76="Fits future sequence"),--($C$7:$C76=$C76),--($B$7:$B76=$B76))),"")</f>
        <v/>
      </c>
      <c r="I76" s="9">
        <f>IFERROR(IF($A76="","",IF(NOT(ISNUMBER($B76)),"Due date needed",IF($B76&lt;TODAY(),"Due date is not future",IF($C76="","Vessel or line needed",IF($D76="","Changeover family needed",IF($L76="Capacity fits","Fits future sequence","Cannot fit future sequence")))))),"")</f>
        <v/>
      </c>
      <c r="J76" s="15">
        <f>IFERROR(IF(OR($A76="",$C76=""),"",IFERROR(VLOOKUP($C76,$Q$7:$S$106,2,FALSE),"")),"")</f>
        <v/>
      </c>
      <c r="K76" s="9">
        <f>IFERROR(IF(OR($A76="",$C76=""),"",IFERROR(VLOOKUP($C76,$Q$7:$S$106,3,FALSE),"")),"")</f>
        <v/>
      </c>
      <c r="L76" s="9">
        <f>IFERROR(IF($A76="","",IF($C76="","Vessel or line needed",IF(NOT(ISNUMBER($E76)),"Required capacity needed",IF($F76="","Required capacity unit needed",IF(NOT(ISNUMBER($J76)),"Vessel or line capacity not found",IF($K76&lt;&gt;$F76,"Capacity units do not match",IF($E76&lt;=$J76,"Capacity fits","Capacity exceeds vessel or line capacity"))))))),"")</f>
        <v/>
      </c>
      <c r="M76" s="9">
        <f>IFERROR(IF(OR($A76="",$H76="",$H76=1),"",INDEX($A$7:$A$106,SUMPRODUCT(IFERROR(($C$7:$C$106=$C76)*($H$7:$H$106=$H76-1)*(ROW($A$7:$A$106)-ROW($A$7)+1),0)))),"")</f>
        <v/>
      </c>
      <c r="N76" s="9">
        <f>IFERROR(IF(OR($A76="",$H76="",$H76=1),"",INDEX($D$7:$D$106,SUMPRODUCT(IFERROR(($C$7:$C$106=$C76)*($H$7:$H$106=$H76-1)*(ROW($D$7:$D$106)-ROW($D$7)+1),0)))),"")</f>
        <v/>
      </c>
      <c r="O76" s="9">
        <f>IFERROR(IF($A76="","",IF($I76&lt;&gt;"Fits future sequence","",IF($H76=1,"First planned batch on vessel or line",IF(OR($D76="",$N76=""),"Changeover family needed",IF($D76=$N76,"Same family continuation","Changeover review needed"))))),"")</f>
        <v/>
      </c>
      <c r="P76" s="9">
        <f>IFERROR(IF($A76="","",IF($I76="Fits future sequence","Scheduled","Unscheduled")),"")</f>
        <v/>
      </c>
      <c r="Q76" s="12" t="n"/>
      <c r="R76" s="14" t="n"/>
      <c r="S76" s="12" t="n"/>
    </row>
    <row r="77">
      <c r="A77" s="12" t="n"/>
      <c r="B77" s="13" t="n"/>
      <c r="C77" s="12" t="n"/>
      <c r="D77" s="12" t="n"/>
      <c r="E77" s="14" t="n"/>
      <c r="F77" s="12" t="n"/>
      <c r="G77" s="9">
        <f>IFERROR(IF($I77&lt;&gt;"Fits future sequence","",SUMPRODUCT(--($I$7:$I$106="Fits future sequence"),--($B$7:$B$106&lt;$B77))+SUMPRODUCT(--($I$7:$I77="Fits future sequence"),--($B$7:$B77=$B77))),"")</f>
        <v/>
      </c>
      <c r="H77" s="9">
        <f>IFERROR(IF($I77&lt;&gt;"Fits future sequence","",SUMPRODUCT(--($I$7:$I$106="Fits future sequence"),--($C$7:$C$106=$C77),--($B$7:$B$106&lt;$B77))+SUMPRODUCT(--($I$7:$I77="Fits future sequence"),--($C$7:$C77=$C77),--($B$7:$B77=$B77))),"")</f>
        <v/>
      </c>
      <c r="I77" s="9">
        <f>IFERROR(IF($A77="","",IF(NOT(ISNUMBER($B77)),"Due date needed",IF($B77&lt;TODAY(),"Due date is not future",IF($C77="","Vessel or line needed",IF($D77="","Changeover family needed",IF($L77="Capacity fits","Fits future sequence","Cannot fit future sequence")))))),"")</f>
        <v/>
      </c>
      <c r="J77" s="15">
        <f>IFERROR(IF(OR($A77="",$C77=""),"",IFERROR(VLOOKUP($C77,$Q$7:$S$106,2,FALSE),"")),"")</f>
        <v/>
      </c>
      <c r="K77" s="9">
        <f>IFERROR(IF(OR($A77="",$C77=""),"",IFERROR(VLOOKUP($C77,$Q$7:$S$106,3,FALSE),"")),"")</f>
        <v/>
      </c>
      <c r="L77" s="9">
        <f>IFERROR(IF($A77="","",IF($C77="","Vessel or line needed",IF(NOT(ISNUMBER($E77)),"Required capacity needed",IF($F77="","Required capacity unit needed",IF(NOT(ISNUMBER($J77)),"Vessel or line capacity not found",IF($K77&lt;&gt;$F77,"Capacity units do not match",IF($E77&lt;=$J77,"Capacity fits","Capacity exceeds vessel or line capacity"))))))),"")</f>
        <v/>
      </c>
      <c r="M77" s="9">
        <f>IFERROR(IF(OR($A77="",$H77="",$H77=1),"",INDEX($A$7:$A$106,SUMPRODUCT(IFERROR(($C$7:$C$106=$C77)*($H$7:$H$106=$H77-1)*(ROW($A$7:$A$106)-ROW($A$7)+1),0)))),"")</f>
        <v/>
      </c>
      <c r="N77" s="9">
        <f>IFERROR(IF(OR($A77="",$H77="",$H77=1),"",INDEX($D$7:$D$106,SUMPRODUCT(IFERROR(($C$7:$C$106=$C77)*($H$7:$H$106=$H77-1)*(ROW($D$7:$D$106)-ROW($D$7)+1),0)))),"")</f>
        <v/>
      </c>
      <c r="O77" s="9">
        <f>IFERROR(IF($A77="","",IF($I77&lt;&gt;"Fits future sequence","",IF($H77=1,"First planned batch on vessel or line",IF(OR($D77="",$N77=""),"Changeover family needed",IF($D77=$N77,"Same family continuation","Changeover review needed"))))),"")</f>
        <v/>
      </c>
      <c r="P77" s="9">
        <f>IFERROR(IF($A77="","",IF($I77="Fits future sequence","Scheduled","Unscheduled")),"")</f>
        <v/>
      </c>
      <c r="Q77" s="12" t="n"/>
      <c r="R77" s="14" t="n"/>
      <c r="S77" s="12" t="n"/>
    </row>
    <row r="78">
      <c r="A78" s="12" t="n"/>
      <c r="B78" s="13" t="n"/>
      <c r="C78" s="12" t="n"/>
      <c r="D78" s="12" t="n"/>
      <c r="E78" s="14" t="n"/>
      <c r="F78" s="12" t="n"/>
      <c r="G78" s="9">
        <f>IFERROR(IF($I78&lt;&gt;"Fits future sequence","",SUMPRODUCT(--($I$7:$I$106="Fits future sequence"),--($B$7:$B$106&lt;$B78))+SUMPRODUCT(--($I$7:$I78="Fits future sequence"),--($B$7:$B78=$B78))),"")</f>
        <v/>
      </c>
      <c r="H78" s="9">
        <f>IFERROR(IF($I78&lt;&gt;"Fits future sequence","",SUMPRODUCT(--($I$7:$I$106="Fits future sequence"),--($C$7:$C$106=$C78),--($B$7:$B$106&lt;$B78))+SUMPRODUCT(--($I$7:$I78="Fits future sequence"),--($C$7:$C78=$C78),--($B$7:$B78=$B78))),"")</f>
        <v/>
      </c>
      <c r="I78" s="9">
        <f>IFERROR(IF($A78="","",IF(NOT(ISNUMBER($B78)),"Due date needed",IF($B78&lt;TODAY(),"Due date is not future",IF($C78="","Vessel or line needed",IF($D78="","Changeover family needed",IF($L78="Capacity fits","Fits future sequence","Cannot fit future sequence")))))),"")</f>
        <v/>
      </c>
      <c r="J78" s="15">
        <f>IFERROR(IF(OR($A78="",$C78=""),"",IFERROR(VLOOKUP($C78,$Q$7:$S$106,2,FALSE),"")),"")</f>
        <v/>
      </c>
      <c r="K78" s="9">
        <f>IFERROR(IF(OR($A78="",$C78=""),"",IFERROR(VLOOKUP($C78,$Q$7:$S$106,3,FALSE),"")),"")</f>
        <v/>
      </c>
      <c r="L78" s="9">
        <f>IFERROR(IF($A78="","",IF($C78="","Vessel or line needed",IF(NOT(ISNUMBER($E78)),"Required capacity needed",IF($F78="","Required capacity unit needed",IF(NOT(ISNUMBER($J78)),"Vessel or line capacity not found",IF($K78&lt;&gt;$F78,"Capacity units do not match",IF($E78&lt;=$J78,"Capacity fits","Capacity exceeds vessel or line capacity"))))))),"")</f>
        <v/>
      </c>
      <c r="M78" s="9">
        <f>IFERROR(IF(OR($A78="",$H78="",$H78=1),"",INDEX($A$7:$A$106,SUMPRODUCT(IFERROR(($C$7:$C$106=$C78)*($H$7:$H$106=$H78-1)*(ROW($A$7:$A$106)-ROW($A$7)+1),0)))),"")</f>
        <v/>
      </c>
      <c r="N78" s="9">
        <f>IFERROR(IF(OR($A78="",$H78="",$H78=1),"",INDEX($D$7:$D$106,SUMPRODUCT(IFERROR(($C$7:$C$106=$C78)*($H$7:$H$106=$H78-1)*(ROW($D$7:$D$106)-ROW($D$7)+1),0)))),"")</f>
        <v/>
      </c>
      <c r="O78" s="9">
        <f>IFERROR(IF($A78="","",IF($I78&lt;&gt;"Fits future sequence","",IF($H78=1,"First planned batch on vessel or line",IF(OR($D78="",$N78=""),"Changeover family needed",IF($D78=$N78,"Same family continuation","Changeover review needed"))))),"")</f>
        <v/>
      </c>
      <c r="P78" s="9">
        <f>IFERROR(IF($A78="","",IF($I78="Fits future sequence","Scheduled","Unscheduled")),"")</f>
        <v/>
      </c>
      <c r="Q78" s="12" t="n"/>
      <c r="R78" s="14" t="n"/>
      <c r="S78" s="12" t="n"/>
    </row>
    <row r="79">
      <c r="A79" s="12" t="n"/>
      <c r="B79" s="13" t="n"/>
      <c r="C79" s="12" t="n"/>
      <c r="D79" s="12" t="n"/>
      <c r="E79" s="14" t="n"/>
      <c r="F79" s="12" t="n"/>
      <c r="G79" s="9">
        <f>IFERROR(IF($I79&lt;&gt;"Fits future sequence","",SUMPRODUCT(--($I$7:$I$106="Fits future sequence"),--($B$7:$B$106&lt;$B79))+SUMPRODUCT(--($I$7:$I79="Fits future sequence"),--($B$7:$B79=$B79))),"")</f>
        <v/>
      </c>
      <c r="H79" s="9">
        <f>IFERROR(IF($I79&lt;&gt;"Fits future sequence","",SUMPRODUCT(--($I$7:$I$106="Fits future sequence"),--($C$7:$C$106=$C79),--($B$7:$B$106&lt;$B79))+SUMPRODUCT(--($I$7:$I79="Fits future sequence"),--($C$7:$C79=$C79),--($B$7:$B79=$B79))),"")</f>
        <v/>
      </c>
      <c r="I79" s="9">
        <f>IFERROR(IF($A79="","",IF(NOT(ISNUMBER($B79)),"Due date needed",IF($B79&lt;TODAY(),"Due date is not future",IF($C79="","Vessel or line needed",IF($D79="","Changeover family needed",IF($L79="Capacity fits","Fits future sequence","Cannot fit future sequence")))))),"")</f>
        <v/>
      </c>
      <c r="J79" s="15">
        <f>IFERROR(IF(OR($A79="",$C79=""),"",IFERROR(VLOOKUP($C79,$Q$7:$S$106,2,FALSE),"")),"")</f>
        <v/>
      </c>
      <c r="K79" s="9">
        <f>IFERROR(IF(OR($A79="",$C79=""),"",IFERROR(VLOOKUP($C79,$Q$7:$S$106,3,FALSE),"")),"")</f>
        <v/>
      </c>
      <c r="L79" s="9">
        <f>IFERROR(IF($A79="","",IF($C79="","Vessel or line needed",IF(NOT(ISNUMBER($E79)),"Required capacity needed",IF($F79="","Required capacity unit needed",IF(NOT(ISNUMBER($J79)),"Vessel or line capacity not found",IF($K79&lt;&gt;$F79,"Capacity units do not match",IF($E79&lt;=$J79,"Capacity fits","Capacity exceeds vessel or line capacity"))))))),"")</f>
        <v/>
      </c>
      <c r="M79" s="9">
        <f>IFERROR(IF(OR($A79="",$H79="",$H79=1),"",INDEX($A$7:$A$106,SUMPRODUCT(IFERROR(($C$7:$C$106=$C79)*($H$7:$H$106=$H79-1)*(ROW($A$7:$A$106)-ROW($A$7)+1),0)))),"")</f>
        <v/>
      </c>
      <c r="N79" s="9">
        <f>IFERROR(IF(OR($A79="",$H79="",$H79=1),"",INDEX($D$7:$D$106,SUMPRODUCT(IFERROR(($C$7:$C$106=$C79)*($H$7:$H$106=$H79-1)*(ROW($D$7:$D$106)-ROW($D$7)+1),0)))),"")</f>
        <v/>
      </c>
      <c r="O79" s="9">
        <f>IFERROR(IF($A79="","",IF($I79&lt;&gt;"Fits future sequence","",IF($H79=1,"First planned batch on vessel or line",IF(OR($D79="",$N79=""),"Changeover family needed",IF($D79=$N79,"Same family continuation","Changeover review needed"))))),"")</f>
        <v/>
      </c>
      <c r="P79" s="9">
        <f>IFERROR(IF($A79="","",IF($I79="Fits future sequence","Scheduled","Unscheduled")),"")</f>
        <v/>
      </c>
      <c r="Q79" s="12" t="n"/>
      <c r="R79" s="14" t="n"/>
      <c r="S79" s="12" t="n"/>
    </row>
    <row r="80">
      <c r="A80" s="12" t="n"/>
      <c r="B80" s="13" t="n"/>
      <c r="C80" s="12" t="n"/>
      <c r="D80" s="12" t="n"/>
      <c r="E80" s="14" t="n"/>
      <c r="F80" s="12" t="n"/>
      <c r="G80" s="9">
        <f>IFERROR(IF($I80&lt;&gt;"Fits future sequence","",SUMPRODUCT(--($I$7:$I$106="Fits future sequence"),--($B$7:$B$106&lt;$B80))+SUMPRODUCT(--($I$7:$I80="Fits future sequence"),--($B$7:$B80=$B80))),"")</f>
        <v/>
      </c>
      <c r="H80" s="9">
        <f>IFERROR(IF($I80&lt;&gt;"Fits future sequence","",SUMPRODUCT(--($I$7:$I$106="Fits future sequence"),--($C$7:$C$106=$C80),--($B$7:$B$106&lt;$B80))+SUMPRODUCT(--($I$7:$I80="Fits future sequence"),--($C$7:$C80=$C80),--($B$7:$B80=$B80))),"")</f>
        <v/>
      </c>
      <c r="I80" s="9">
        <f>IFERROR(IF($A80="","",IF(NOT(ISNUMBER($B80)),"Due date needed",IF($B80&lt;TODAY(),"Due date is not future",IF($C80="","Vessel or line needed",IF($D80="","Changeover family needed",IF($L80="Capacity fits","Fits future sequence","Cannot fit future sequence")))))),"")</f>
        <v/>
      </c>
      <c r="J80" s="15">
        <f>IFERROR(IF(OR($A80="",$C80=""),"",IFERROR(VLOOKUP($C80,$Q$7:$S$106,2,FALSE),"")),"")</f>
        <v/>
      </c>
      <c r="K80" s="9">
        <f>IFERROR(IF(OR($A80="",$C80=""),"",IFERROR(VLOOKUP($C80,$Q$7:$S$106,3,FALSE),"")),"")</f>
        <v/>
      </c>
      <c r="L80" s="9">
        <f>IFERROR(IF($A80="","",IF($C80="","Vessel or line needed",IF(NOT(ISNUMBER($E80)),"Required capacity needed",IF($F80="","Required capacity unit needed",IF(NOT(ISNUMBER($J80)),"Vessel or line capacity not found",IF($K80&lt;&gt;$F80,"Capacity units do not match",IF($E80&lt;=$J80,"Capacity fits","Capacity exceeds vessel or line capacity"))))))),"")</f>
        <v/>
      </c>
      <c r="M80" s="9">
        <f>IFERROR(IF(OR($A80="",$H80="",$H80=1),"",INDEX($A$7:$A$106,SUMPRODUCT(IFERROR(($C$7:$C$106=$C80)*($H$7:$H$106=$H80-1)*(ROW($A$7:$A$106)-ROW($A$7)+1),0)))),"")</f>
        <v/>
      </c>
      <c r="N80" s="9">
        <f>IFERROR(IF(OR($A80="",$H80="",$H80=1),"",INDEX($D$7:$D$106,SUMPRODUCT(IFERROR(($C$7:$C$106=$C80)*($H$7:$H$106=$H80-1)*(ROW($D$7:$D$106)-ROW($D$7)+1),0)))),"")</f>
        <v/>
      </c>
      <c r="O80" s="9">
        <f>IFERROR(IF($A80="","",IF($I80&lt;&gt;"Fits future sequence","",IF($H80=1,"First planned batch on vessel or line",IF(OR($D80="",$N80=""),"Changeover family needed",IF($D80=$N80,"Same family continuation","Changeover review needed"))))),"")</f>
        <v/>
      </c>
      <c r="P80" s="9">
        <f>IFERROR(IF($A80="","",IF($I80="Fits future sequence","Scheduled","Unscheduled")),"")</f>
        <v/>
      </c>
      <c r="Q80" s="12" t="n"/>
      <c r="R80" s="14" t="n"/>
      <c r="S80" s="12" t="n"/>
    </row>
    <row r="81">
      <c r="A81" s="12" t="n"/>
      <c r="B81" s="13" t="n"/>
      <c r="C81" s="12" t="n"/>
      <c r="D81" s="12" t="n"/>
      <c r="E81" s="14" t="n"/>
      <c r="F81" s="12" t="n"/>
      <c r="G81" s="9">
        <f>IFERROR(IF($I81&lt;&gt;"Fits future sequence","",SUMPRODUCT(--($I$7:$I$106="Fits future sequence"),--($B$7:$B$106&lt;$B81))+SUMPRODUCT(--($I$7:$I81="Fits future sequence"),--($B$7:$B81=$B81))),"")</f>
        <v/>
      </c>
      <c r="H81" s="9">
        <f>IFERROR(IF($I81&lt;&gt;"Fits future sequence","",SUMPRODUCT(--($I$7:$I$106="Fits future sequence"),--($C$7:$C$106=$C81),--($B$7:$B$106&lt;$B81))+SUMPRODUCT(--($I$7:$I81="Fits future sequence"),--($C$7:$C81=$C81),--($B$7:$B81=$B81))),"")</f>
        <v/>
      </c>
      <c r="I81" s="9">
        <f>IFERROR(IF($A81="","",IF(NOT(ISNUMBER($B81)),"Due date needed",IF($B81&lt;TODAY(),"Due date is not future",IF($C81="","Vessel or line needed",IF($D81="","Changeover family needed",IF($L81="Capacity fits","Fits future sequence","Cannot fit future sequence")))))),"")</f>
        <v/>
      </c>
      <c r="J81" s="15">
        <f>IFERROR(IF(OR($A81="",$C81=""),"",IFERROR(VLOOKUP($C81,$Q$7:$S$106,2,FALSE),"")),"")</f>
        <v/>
      </c>
      <c r="K81" s="9">
        <f>IFERROR(IF(OR($A81="",$C81=""),"",IFERROR(VLOOKUP($C81,$Q$7:$S$106,3,FALSE),"")),"")</f>
        <v/>
      </c>
      <c r="L81" s="9">
        <f>IFERROR(IF($A81="","",IF($C81="","Vessel or line needed",IF(NOT(ISNUMBER($E81)),"Required capacity needed",IF($F81="","Required capacity unit needed",IF(NOT(ISNUMBER($J81)),"Vessel or line capacity not found",IF($K81&lt;&gt;$F81,"Capacity units do not match",IF($E81&lt;=$J81,"Capacity fits","Capacity exceeds vessel or line capacity"))))))),"")</f>
        <v/>
      </c>
      <c r="M81" s="9">
        <f>IFERROR(IF(OR($A81="",$H81="",$H81=1),"",INDEX($A$7:$A$106,SUMPRODUCT(IFERROR(($C$7:$C$106=$C81)*($H$7:$H$106=$H81-1)*(ROW($A$7:$A$106)-ROW($A$7)+1),0)))),"")</f>
        <v/>
      </c>
      <c r="N81" s="9">
        <f>IFERROR(IF(OR($A81="",$H81="",$H81=1),"",INDEX($D$7:$D$106,SUMPRODUCT(IFERROR(($C$7:$C$106=$C81)*($H$7:$H$106=$H81-1)*(ROW($D$7:$D$106)-ROW($D$7)+1),0)))),"")</f>
        <v/>
      </c>
      <c r="O81" s="9">
        <f>IFERROR(IF($A81="","",IF($I81&lt;&gt;"Fits future sequence","",IF($H81=1,"First planned batch on vessel or line",IF(OR($D81="",$N81=""),"Changeover family needed",IF($D81=$N81,"Same family continuation","Changeover review needed"))))),"")</f>
        <v/>
      </c>
      <c r="P81" s="9">
        <f>IFERROR(IF($A81="","",IF($I81="Fits future sequence","Scheduled","Unscheduled")),"")</f>
        <v/>
      </c>
      <c r="Q81" s="12" t="n"/>
      <c r="R81" s="14" t="n"/>
      <c r="S81" s="12" t="n"/>
    </row>
    <row r="82">
      <c r="A82" s="12" t="n"/>
      <c r="B82" s="13" t="n"/>
      <c r="C82" s="12" t="n"/>
      <c r="D82" s="12" t="n"/>
      <c r="E82" s="14" t="n"/>
      <c r="F82" s="12" t="n"/>
      <c r="G82" s="9">
        <f>IFERROR(IF($I82&lt;&gt;"Fits future sequence","",SUMPRODUCT(--($I$7:$I$106="Fits future sequence"),--($B$7:$B$106&lt;$B82))+SUMPRODUCT(--($I$7:$I82="Fits future sequence"),--($B$7:$B82=$B82))),"")</f>
        <v/>
      </c>
      <c r="H82" s="9">
        <f>IFERROR(IF($I82&lt;&gt;"Fits future sequence","",SUMPRODUCT(--($I$7:$I$106="Fits future sequence"),--($C$7:$C$106=$C82),--($B$7:$B$106&lt;$B82))+SUMPRODUCT(--($I$7:$I82="Fits future sequence"),--($C$7:$C82=$C82),--($B$7:$B82=$B82))),"")</f>
        <v/>
      </c>
      <c r="I82" s="9">
        <f>IFERROR(IF($A82="","",IF(NOT(ISNUMBER($B82)),"Due date needed",IF($B82&lt;TODAY(),"Due date is not future",IF($C82="","Vessel or line needed",IF($D82="","Changeover family needed",IF($L82="Capacity fits","Fits future sequence","Cannot fit future sequence")))))),"")</f>
        <v/>
      </c>
      <c r="J82" s="15">
        <f>IFERROR(IF(OR($A82="",$C82=""),"",IFERROR(VLOOKUP($C82,$Q$7:$S$106,2,FALSE),"")),"")</f>
        <v/>
      </c>
      <c r="K82" s="9">
        <f>IFERROR(IF(OR($A82="",$C82=""),"",IFERROR(VLOOKUP($C82,$Q$7:$S$106,3,FALSE),"")),"")</f>
        <v/>
      </c>
      <c r="L82" s="9">
        <f>IFERROR(IF($A82="","",IF($C82="","Vessel or line needed",IF(NOT(ISNUMBER($E82)),"Required capacity needed",IF($F82="","Required capacity unit needed",IF(NOT(ISNUMBER($J82)),"Vessel or line capacity not found",IF($K82&lt;&gt;$F82,"Capacity units do not match",IF($E82&lt;=$J82,"Capacity fits","Capacity exceeds vessel or line capacity"))))))),"")</f>
        <v/>
      </c>
      <c r="M82" s="9">
        <f>IFERROR(IF(OR($A82="",$H82="",$H82=1),"",INDEX($A$7:$A$106,SUMPRODUCT(IFERROR(($C$7:$C$106=$C82)*($H$7:$H$106=$H82-1)*(ROW($A$7:$A$106)-ROW($A$7)+1),0)))),"")</f>
        <v/>
      </c>
      <c r="N82" s="9">
        <f>IFERROR(IF(OR($A82="",$H82="",$H82=1),"",INDEX($D$7:$D$106,SUMPRODUCT(IFERROR(($C$7:$C$106=$C82)*($H$7:$H$106=$H82-1)*(ROW($D$7:$D$106)-ROW($D$7)+1),0)))),"")</f>
        <v/>
      </c>
      <c r="O82" s="9">
        <f>IFERROR(IF($A82="","",IF($I82&lt;&gt;"Fits future sequence","",IF($H82=1,"First planned batch on vessel or line",IF(OR($D82="",$N82=""),"Changeover family needed",IF($D82=$N82,"Same family continuation","Changeover review needed"))))),"")</f>
        <v/>
      </c>
      <c r="P82" s="9">
        <f>IFERROR(IF($A82="","",IF($I82="Fits future sequence","Scheduled","Unscheduled")),"")</f>
        <v/>
      </c>
      <c r="Q82" s="12" t="n"/>
      <c r="R82" s="14" t="n"/>
      <c r="S82" s="12" t="n"/>
    </row>
    <row r="83">
      <c r="A83" s="12" t="n"/>
      <c r="B83" s="13" t="n"/>
      <c r="C83" s="12" t="n"/>
      <c r="D83" s="12" t="n"/>
      <c r="E83" s="14" t="n"/>
      <c r="F83" s="12" t="n"/>
      <c r="G83" s="9">
        <f>IFERROR(IF($I83&lt;&gt;"Fits future sequence","",SUMPRODUCT(--($I$7:$I$106="Fits future sequence"),--($B$7:$B$106&lt;$B83))+SUMPRODUCT(--($I$7:$I83="Fits future sequence"),--($B$7:$B83=$B83))),"")</f>
        <v/>
      </c>
      <c r="H83" s="9">
        <f>IFERROR(IF($I83&lt;&gt;"Fits future sequence","",SUMPRODUCT(--($I$7:$I$106="Fits future sequence"),--($C$7:$C$106=$C83),--($B$7:$B$106&lt;$B83))+SUMPRODUCT(--($I$7:$I83="Fits future sequence"),--($C$7:$C83=$C83),--($B$7:$B83=$B83))),"")</f>
        <v/>
      </c>
      <c r="I83" s="9">
        <f>IFERROR(IF($A83="","",IF(NOT(ISNUMBER($B83)),"Due date needed",IF($B83&lt;TODAY(),"Due date is not future",IF($C83="","Vessel or line needed",IF($D83="","Changeover family needed",IF($L83="Capacity fits","Fits future sequence","Cannot fit future sequence")))))),"")</f>
        <v/>
      </c>
      <c r="J83" s="15">
        <f>IFERROR(IF(OR($A83="",$C83=""),"",IFERROR(VLOOKUP($C83,$Q$7:$S$106,2,FALSE),"")),"")</f>
        <v/>
      </c>
      <c r="K83" s="9">
        <f>IFERROR(IF(OR($A83="",$C83=""),"",IFERROR(VLOOKUP($C83,$Q$7:$S$106,3,FALSE),"")),"")</f>
        <v/>
      </c>
      <c r="L83" s="9">
        <f>IFERROR(IF($A83="","",IF($C83="","Vessel or line needed",IF(NOT(ISNUMBER($E83)),"Required capacity needed",IF($F83="","Required capacity unit needed",IF(NOT(ISNUMBER($J83)),"Vessel or line capacity not found",IF($K83&lt;&gt;$F83,"Capacity units do not match",IF($E83&lt;=$J83,"Capacity fits","Capacity exceeds vessel or line capacity"))))))),"")</f>
        <v/>
      </c>
      <c r="M83" s="9">
        <f>IFERROR(IF(OR($A83="",$H83="",$H83=1),"",INDEX($A$7:$A$106,SUMPRODUCT(IFERROR(($C$7:$C$106=$C83)*($H$7:$H$106=$H83-1)*(ROW($A$7:$A$106)-ROW($A$7)+1),0)))),"")</f>
        <v/>
      </c>
      <c r="N83" s="9">
        <f>IFERROR(IF(OR($A83="",$H83="",$H83=1),"",INDEX($D$7:$D$106,SUMPRODUCT(IFERROR(($C$7:$C$106=$C83)*($H$7:$H$106=$H83-1)*(ROW($D$7:$D$106)-ROW($D$7)+1),0)))),"")</f>
        <v/>
      </c>
      <c r="O83" s="9">
        <f>IFERROR(IF($A83="","",IF($I83&lt;&gt;"Fits future sequence","",IF($H83=1,"First planned batch on vessel or line",IF(OR($D83="",$N83=""),"Changeover family needed",IF($D83=$N83,"Same family continuation","Changeover review needed"))))),"")</f>
        <v/>
      </c>
      <c r="P83" s="9">
        <f>IFERROR(IF($A83="","",IF($I83="Fits future sequence","Scheduled","Unscheduled")),"")</f>
        <v/>
      </c>
      <c r="Q83" s="12" t="n"/>
      <c r="R83" s="14" t="n"/>
      <c r="S83" s="12" t="n"/>
    </row>
    <row r="84">
      <c r="A84" s="12" t="n"/>
      <c r="B84" s="13" t="n"/>
      <c r="C84" s="12" t="n"/>
      <c r="D84" s="12" t="n"/>
      <c r="E84" s="14" t="n"/>
      <c r="F84" s="12" t="n"/>
      <c r="G84" s="9">
        <f>IFERROR(IF($I84&lt;&gt;"Fits future sequence","",SUMPRODUCT(--($I$7:$I$106="Fits future sequence"),--($B$7:$B$106&lt;$B84))+SUMPRODUCT(--($I$7:$I84="Fits future sequence"),--($B$7:$B84=$B84))),"")</f>
        <v/>
      </c>
      <c r="H84" s="9">
        <f>IFERROR(IF($I84&lt;&gt;"Fits future sequence","",SUMPRODUCT(--($I$7:$I$106="Fits future sequence"),--($C$7:$C$106=$C84),--($B$7:$B$106&lt;$B84))+SUMPRODUCT(--($I$7:$I84="Fits future sequence"),--($C$7:$C84=$C84),--($B$7:$B84=$B84))),"")</f>
        <v/>
      </c>
      <c r="I84" s="9">
        <f>IFERROR(IF($A84="","",IF(NOT(ISNUMBER($B84)),"Due date needed",IF($B84&lt;TODAY(),"Due date is not future",IF($C84="","Vessel or line needed",IF($D84="","Changeover family needed",IF($L84="Capacity fits","Fits future sequence","Cannot fit future sequence")))))),"")</f>
        <v/>
      </c>
      <c r="J84" s="15">
        <f>IFERROR(IF(OR($A84="",$C84=""),"",IFERROR(VLOOKUP($C84,$Q$7:$S$106,2,FALSE),"")),"")</f>
        <v/>
      </c>
      <c r="K84" s="9">
        <f>IFERROR(IF(OR($A84="",$C84=""),"",IFERROR(VLOOKUP($C84,$Q$7:$S$106,3,FALSE),"")),"")</f>
        <v/>
      </c>
      <c r="L84" s="9">
        <f>IFERROR(IF($A84="","",IF($C84="","Vessel or line needed",IF(NOT(ISNUMBER($E84)),"Required capacity needed",IF($F84="","Required capacity unit needed",IF(NOT(ISNUMBER($J84)),"Vessel or line capacity not found",IF($K84&lt;&gt;$F84,"Capacity units do not match",IF($E84&lt;=$J84,"Capacity fits","Capacity exceeds vessel or line capacity"))))))),"")</f>
        <v/>
      </c>
      <c r="M84" s="9">
        <f>IFERROR(IF(OR($A84="",$H84="",$H84=1),"",INDEX($A$7:$A$106,SUMPRODUCT(IFERROR(($C$7:$C$106=$C84)*($H$7:$H$106=$H84-1)*(ROW($A$7:$A$106)-ROW($A$7)+1),0)))),"")</f>
        <v/>
      </c>
      <c r="N84" s="9">
        <f>IFERROR(IF(OR($A84="",$H84="",$H84=1),"",INDEX($D$7:$D$106,SUMPRODUCT(IFERROR(($C$7:$C$106=$C84)*($H$7:$H$106=$H84-1)*(ROW($D$7:$D$106)-ROW($D$7)+1),0)))),"")</f>
        <v/>
      </c>
      <c r="O84" s="9">
        <f>IFERROR(IF($A84="","",IF($I84&lt;&gt;"Fits future sequence","",IF($H84=1,"First planned batch on vessel or line",IF(OR($D84="",$N84=""),"Changeover family needed",IF($D84=$N84,"Same family continuation","Changeover review needed"))))),"")</f>
        <v/>
      </c>
      <c r="P84" s="9">
        <f>IFERROR(IF($A84="","",IF($I84="Fits future sequence","Scheduled","Unscheduled")),"")</f>
        <v/>
      </c>
      <c r="Q84" s="12" t="n"/>
      <c r="R84" s="14" t="n"/>
      <c r="S84" s="12" t="n"/>
    </row>
    <row r="85">
      <c r="A85" s="12" t="n"/>
      <c r="B85" s="13" t="n"/>
      <c r="C85" s="12" t="n"/>
      <c r="D85" s="12" t="n"/>
      <c r="E85" s="14" t="n"/>
      <c r="F85" s="12" t="n"/>
      <c r="G85" s="9">
        <f>IFERROR(IF($I85&lt;&gt;"Fits future sequence","",SUMPRODUCT(--($I$7:$I$106="Fits future sequence"),--($B$7:$B$106&lt;$B85))+SUMPRODUCT(--($I$7:$I85="Fits future sequence"),--($B$7:$B85=$B85))),"")</f>
        <v/>
      </c>
      <c r="H85" s="9">
        <f>IFERROR(IF($I85&lt;&gt;"Fits future sequence","",SUMPRODUCT(--($I$7:$I$106="Fits future sequence"),--($C$7:$C$106=$C85),--($B$7:$B$106&lt;$B85))+SUMPRODUCT(--($I$7:$I85="Fits future sequence"),--($C$7:$C85=$C85),--($B$7:$B85=$B85))),"")</f>
        <v/>
      </c>
      <c r="I85" s="9">
        <f>IFERROR(IF($A85="","",IF(NOT(ISNUMBER($B85)),"Due date needed",IF($B85&lt;TODAY(),"Due date is not future",IF($C85="","Vessel or line needed",IF($D85="","Changeover family needed",IF($L85="Capacity fits","Fits future sequence","Cannot fit future sequence")))))),"")</f>
        <v/>
      </c>
      <c r="J85" s="15">
        <f>IFERROR(IF(OR($A85="",$C85=""),"",IFERROR(VLOOKUP($C85,$Q$7:$S$106,2,FALSE),"")),"")</f>
        <v/>
      </c>
      <c r="K85" s="9">
        <f>IFERROR(IF(OR($A85="",$C85=""),"",IFERROR(VLOOKUP($C85,$Q$7:$S$106,3,FALSE),"")),"")</f>
        <v/>
      </c>
      <c r="L85" s="9">
        <f>IFERROR(IF($A85="","",IF($C85="","Vessel or line needed",IF(NOT(ISNUMBER($E85)),"Required capacity needed",IF($F85="","Required capacity unit needed",IF(NOT(ISNUMBER($J85)),"Vessel or line capacity not found",IF($K85&lt;&gt;$F85,"Capacity units do not match",IF($E85&lt;=$J85,"Capacity fits","Capacity exceeds vessel or line capacity"))))))),"")</f>
        <v/>
      </c>
      <c r="M85" s="9">
        <f>IFERROR(IF(OR($A85="",$H85="",$H85=1),"",INDEX($A$7:$A$106,SUMPRODUCT(IFERROR(($C$7:$C$106=$C85)*($H$7:$H$106=$H85-1)*(ROW($A$7:$A$106)-ROW($A$7)+1),0)))),"")</f>
        <v/>
      </c>
      <c r="N85" s="9">
        <f>IFERROR(IF(OR($A85="",$H85="",$H85=1),"",INDEX($D$7:$D$106,SUMPRODUCT(IFERROR(($C$7:$C$106=$C85)*($H$7:$H$106=$H85-1)*(ROW($D$7:$D$106)-ROW($D$7)+1),0)))),"")</f>
        <v/>
      </c>
      <c r="O85" s="9">
        <f>IFERROR(IF($A85="","",IF($I85&lt;&gt;"Fits future sequence","",IF($H85=1,"First planned batch on vessel or line",IF(OR($D85="",$N85=""),"Changeover family needed",IF($D85=$N85,"Same family continuation","Changeover review needed"))))),"")</f>
        <v/>
      </c>
      <c r="P85" s="9">
        <f>IFERROR(IF($A85="","",IF($I85="Fits future sequence","Scheduled","Unscheduled")),"")</f>
        <v/>
      </c>
      <c r="Q85" s="12" t="n"/>
      <c r="R85" s="14" t="n"/>
      <c r="S85" s="12" t="n"/>
    </row>
    <row r="86">
      <c r="A86" s="12" t="n"/>
      <c r="B86" s="13" t="n"/>
      <c r="C86" s="12" t="n"/>
      <c r="D86" s="12" t="n"/>
      <c r="E86" s="14" t="n"/>
      <c r="F86" s="12" t="n"/>
      <c r="G86" s="9">
        <f>IFERROR(IF($I86&lt;&gt;"Fits future sequence","",SUMPRODUCT(--($I$7:$I$106="Fits future sequence"),--($B$7:$B$106&lt;$B86))+SUMPRODUCT(--($I$7:$I86="Fits future sequence"),--($B$7:$B86=$B86))),"")</f>
        <v/>
      </c>
      <c r="H86" s="9">
        <f>IFERROR(IF($I86&lt;&gt;"Fits future sequence","",SUMPRODUCT(--($I$7:$I$106="Fits future sequence"),--($C$7:$C$106=$C86),--($B$7:$B$106&lt;$B86))+SUMPRODUCT(--($I$7:$I86="Fits future sequence"),--($C$7:$C86=$C86),--($B$7:$B86=$B86))),"")</f>
        <v/>
      </c>
      <c r="I86" s="9">
        <f>IFERROR(IF($A86="","",IF(NOT(ISNUMBER($B86)),"Due date needed",IF($B86&lt;TODAY(),"Due date is not future",IF($C86="","Vessel or line needed",IF($D86="","Changeover family needed",IF($L86="Capacity fits","Fits future sequence","Cannot fit future sequence")))))),"")</f>
        <v/>
      </c>
      <c r="J86" s="15">
        <f>IFERROR(IF(OR($A86="",$C86=""),"",IFERROR(VLOOKUP($C86,$Q$7:$S$106,2,FALSE),"")),"")</f>
        <v/>
      </c>
      <c r="K86" s="9">
        <f>IFERROR(IF(OR($A86="",$C86=""),"",IFERROR(VLOOKUP($C86,$Q$7:$S$106,3,FALSE),"")),"")</f>
        <v/>
      </c>
      <c r="L86" s="9">
        <f>IFERROR(IF($A86="","",IF($C86="","Vessel or line needed",IF(NOT(ISNUMBER($E86)),"Required capacity needed",IF($F86="","Required capacity unit needed",IF(NOT(ISNUMBER($J86)),"Vessel or line capacity not found",IF($K86&lt;&gt;$F86,"Capacity units do not match",IF($E86&lt;=$J86,"Capacity fits","Capacity exceeds vessel or line capacity"))))))),"")</f>
        <v/>
      </c>
      <c r="M86" s="9">
        <f>IFERROR(IF(OR($A86="",$H86="",$H86=1),"",INDEX($A$7:$A$106,SUMPRODUCT(IFERROR(($C$7:$C$106=$C86)*($H$7:$H$106=$H86-1)*(ROW($A$7:$A$106)-ROW($A$7)+1),0)))),"")</f>
        <v/>
      </c>
      <c r="N86" s="9">
        <f>IFERROR(IF(OR($A86="",$H86="",$H86=1),"",INDEX($D$7:$D$106,SUMPRODUCT(IFERROR(($C$7:$C$106=$C86)*($H$7:$H$106=$H86-1)*(ROW($D$7:$D$106)-ROW($D$7)+1),0)))),"")</f>
        <v/>
      </c>
      <c r="O86" s="9">
        <f>IFERROR(IF($A86="","",IF($I86&lt;&gt;"Fits future sequence","",IF($H86=1,"First planned batch on vessel or line",IF(OR($D86="",$N86=""),"Changeover family needed",IF($D86=$N86,"Same family continuation","Changeover review needed"))))),"")</f>
        <v/>
      </c>
      <c r="P86" s="9">
        <f>IFERROR(IF($A86="","",IF($I86="Fits future sequence","Scheduled","Unscheduled")),"")</f>
        <v/>
      </c>
      <c r="Q86" s="12" t="n"/>
      <c r="R86" s="14" t="n"/>
      <c r="S86" s="12" t="n"/>
    </row>
    <row r="87">
      <c r="A87" s="12" t="n"/>
      <c r="B87" s="13" t="n"/>
      <c r="C87" s="12" t="n"/>
      <c r="D87" s="12" t="n"/>
      <c r="E87" s="14" t="n"/>
      <c r="F87" s="12" t="n"/>
      <c r="G87" s="9">
        <f>IFERROR(IF($I87&lt;&gt;"Fits future sequence","",SUMPRODUCT(--($I$7:$I$106="Fits future sequence"),--($B$7:$B$106&lt;$B87))+SUMPRODUCT(--($I$7:$I87="Fits future sequence"),--($B$7:$B87=$B87))),"")</f>
        <v/>
      </c>
      <c r="H87" s="9">
        <f>IFERROR(IF($I87&lt;&gt;"Fits future sequence","",SUMPRODUCT(--($I$7:$I$106="Fits future sequence"),--($C$7:$C$106=$C87),--($B$7:$B$106&lt;$B87))+SUMPRODUCT(--($I$7:$I87="Fits future sequence"),--($C$7:$C87=$C87),--($B$7:$B87=$B87))),"")</f>
        <v/>
      </c>
      <c r="I87" s="9">
        <f>IFERROR(IF($A87="","",IF(NOT(ISNUMBER($B87)),"Due date needed",IF($B87&lt;TODAY(),"Due date is not future",IF($C87="","Vessel or line needed",IF($D87="","Changeover family needed",IF($L87="Capacity fits","Fits future sequence","Cannot fit future sequence")))))),"")</f>
        <v/>
      </c>
      <c r="J87" s="15">
        <f>IFERROR(IF(OR($A87="",$C87=""),"",IFERROR(VLOOKUP($C87,$Q$7:$S$106,2,FALSE),"")),"")</f>
        <v/>
      </c>
      <c r="K87" s="9">
        <f>IFERROR(IF(OR($A87="",$C87=""),"",IFERROR(VLOOKUP($C87,$Q$7:$S$106,3,FALSE),"")),"")</f>
        <v/>
      </c>
      <c r="L87" s="9">
        <f>IFERROR(IF($A87="","",IF($C87="","Vessel or line needed",IF(NOT(ISNUMBER($E87)),"Required capacity needed",IF($F87="","Required capacity unit needed",IF(NOT(ISNUMBER($J87)),"Vessel or line capacity not found",IF($K87&lt;&gt;$F87,"Capacity units do not match",IF($E87&lt;=$J87,"Capacity fits","Capacity exceeds vessel or line capacity"))))))),"")</f>
        <v/>
      </c>
      <c r="M87" s="9">
        <f>IFERROR(IF(OR($A87="",$H87="",$H87=1),"",INDEX($A$7:$A$106,SUMPRODUCT(IFERROR(($C$7:$C$106=$C87)*($H$7:$H$106=$H87-1)*(ROW($A$7:$A$106)-ROW($A$7)+1),0)))),"")</f>
        <v/>
      </c>
      <c r="N87" s="9">
        <f>IFERROR(IF(OR($A87="",$H87="",$H87=1),"",INDEX($D$7:$D$106,SUMPRODUCT(IFERROR(($C$7:$C$106=$C87)*($H$7:$H$106=$H87-1)*(ROW($D$7:$D$106)-ROW($D$7)+1),0)))),"")</f>
        <v/>
      </c>
      <c r="O87" s="9">
        <f>IFERROR(IF($A87="","",IF($I87&lt;&gt;"Fits future sequence","",IF($H87=1,"First planned batch on vessel or line",IF(OR($D87="",$N87=""),"Changeover family needed",IF($D87=$N87,"Same family continuation","Changeover review needed"))))),"")</f>
        <v/>
      </c>
      <c r="P87" s="9">
        <f>IFERROR(IF($A87="","",IF($I87="Fits future sequence","Scheduled","Unscheduled")),"")</f>
        <v/>
      </c>
      <c r="Q87" s="12" t="n"/>
      <c r="R87" s="14" t="n"/>
      <c r="S87" s="12" t="n"/>
    </row>
    <row r="88">
      <c r="A88" s="12" t="n"/>
      <c r="B88" s="13" t="n"/>
      <c r="C88" s="12" t="n"/>
      <c r="D88" s="12" t="n"/>
      <c r="E88" s="14" t="n"/>
      <c r="F88" s="12" t="n"/>
      <c r="G88" s="9">
        <f>IFERROR(IF($I88&lt;&gt;"Fits future sequence","",SUMPRODUCT(--($I$7:$I$106="Fits future sequence"),--($B$7:$B$106&lt;$B88))+SUMPRODUCT(--($I$7:$I88="Fits future sequence"),--($B$7:$B88=$B88))),"")</f>
        <v/>
      </c>
      <c r="H88" s="9">
        <f>IFERROR(IF($I88&lt;&gt;"Fits future sequence","",SUMPRODUCT(--($I$7:$I$106="Fits future sequence"),--($C$7:$C$106=$C88),--($B$7:$B$106&lt;$B88))+SUMPRODUCT(--($I$7:$I88="Fits future sequence"),--($C$7:$C88=$C88),--($B$7:$B88=$B88))),"")</f>
        <v/>
      </c>
      <c r="I88" s="9">
        <f>IFERROR(IF($A88="","",IF(NOT(ISNUMBER($B88)),"Due date needed",IF($B88&lt;TODAY(),"Due date is not future",IF($C88="","Vessel or line needed",IF($D88="","Changeover family needed",IF($L88="Capacity fits","Fits future sequence","Cannot fit future sequence")))))),"")</f>
        <v/>
      </c>
      <c r="J88" s="15">
        <f>IFERROR(IF(OR($A88="",$C88=""),"",IFERROR(VLOOKUP($C88,$Q$7:$S$106,2,FALSE),"")),"")</f>
        <v/>
      </c>
      <c r="K88" s="9">
        <f>IFERROR(IF(OR($A88="",$C88=""),"",IFERROR(VLOOKUP($C88,$Q$7:$S$106,3,FALSE),"")),"")</f>
        <v/>
      </c>
      <c r="L88" s="9">
        <f>IFERROR(IF($A88="","",IF($C88="","Vessel or line needed",IF(NOT(ISNUMBER($E88)),"Required capacity needed",IF($F88="","Required capacity unit needed",IF(NOT(ISNUMBER($J88)),"Vessel or line capacity not found",IF($K88&lt;&gt;$F88,"Capacity units do not match",IF($E88&lt;=$J88,"Capacity fits","Capacity exceeds vessel or line capacity"))))))),"")</f>
        <v/>
      </c>
      <c r="M88" s="9">
        <f>IFERROR(IF(OR($A88="",$H88="",$H88=1),"",INDEX($A$7:$A$106,SUMPRODUCT(IFERROR(($C$7:$C$106=$C88)*($H$7:$H$106=$H88-1)*(ROW($A$7:$A$106)-ROW($A$7)+1),0)))),"")</f>
        <v/>
      </c>
      <c r="N88" s="9">
        <f>IFERROR(IF(OR($A88="",$H88="",$H88=1),"",INDEX($D$7:$D$106,SUMPRODUCT(IFERROR(($C$7:$C$106=$C88)*($H$7:$H$106=$H88-1)*(ROW($D$7:$D$106)-ROW($D$7)+1),0)))),"")</f>
        <v/>
      </c>
      <c r="O88" s="9">
        <f>IFERROR(IF($A88="","",IF($I88&lt;&gt;"Fits future sequence","",IF($H88=1,"First planned batch on vessel or line",IF(OR($D88="",$N88=""),"Changeover family needed",IF($D88=$N88,"Same family continuation","Changeover review needed"))))),"")</f>
        <v/>
      </c>
      <c r="P88" s="9">
        <f>IFERROR(IF($A88="","",IF($I88="Fits future sequence","Scheduled","Unscheduled")),"")</f>
        <v/>
      </c>
      <c r="Q88" s="12" t="n"/>
      <c r="R88" s="14" t="n"/>
      <c r="S88" s="12" t="n"/>
    </row>
    <row r="89">
      <c r="A89" s="12" t="n"/>
      <c r="B89" s="13" t="n"/>
      <c r="C89" s="12" t="n"/>
      <c r="D89" s="12" t="n"/>
      <c r="E89" s="14" t="n"/>
      <c r="F89" s="12" t="n"/>
      <c r="G89" s="9">
        <f>IFERROR(IF($I89&lt;&gt;"Fits future sequence","",SUMPRODUCT(--($I$7:$I$106="Fits future sequence"),--($B$7:$B$106&lt;$B89))+SUMPRODUCT(--($I$7:$I89="Fits future sequence"),--($B$7:$B89=$B89))),"")</f>
        <v/>
      </c>
      <c r="H89" s="9">
        <f>IFERROR(IF($I89&lt;&gt;"Fits future sequence","",SUMPRODUCT(--($I$7:$I$106="Fits future sequence"),--($C$7:$C$106=$C89),--($B$7:$B$106&lt;$B89))+SUMPRODUCT(--($I$7:$I89="Fits future sequence"),--($C$7:$C89=$C89),--($B$7:$B89=$B89))),"")</f>
        <v/>
      </c>
      <c r="I89" s="9">
        <f>IFERROR(IF($A89="","",IF(NOT(ISNUMBER($B89)),"Due date needed",IF($B89&lt;TODAY(),"Due date is not future",IF($C89="","Vessel or line needed",IF($D89="","Changeover family needed",IF($L89="Capacity fits","Fits future sequence","Cannot fit future sequence")))))),"")</f>
        <v/>
      </c>
      <c r="J89" s="15">
        <f>IFERROR(IF(OR($A89="",$C89=""),"",IFERROR(VLOOKUP($C89,$Q$7:$S$106,2,FALSE),"")),"")</f>
        <v/>
      </c>
      <c r="K89" s="9">
        <f>IFERROR(IF(OR($A89="",$C89=""),"",IFERROR(VLOOKUP($C89,$Q$7:$S$106,3,FALSE),"")),"")</f>
        <v/>
      </c>
      <c r="L89" s="9">
        <f>IFERROR(IF($A89="","",IF($C89="","Vessel or line needed",IF(NOT(ISNUMBER($E89)),"Required capacity needed",IF($F89="","Required capacity unit needed",IF(NOT(ISNUMBER($J89)),"Vessel or line capacity not found",IF($K89&lt;&gt;$F89,"Capacity units do not match",IF($E89&lt;=$J89,"Capacity fits","Capacity exceeds vessel or line capacity"))))))),"")</f>
        <v/>
      </c>
      <c r="M89" s="9">
        <f>IFERROR(IF(OR($A89="",$H89="",$H89=1),"",INDEX($A$7:$A$106,SUMPRODUCT(IFERROR(($C$7:$C$106=$C89)*($H$7:$H$106=$H89-1)*(ROW($A$7:$A$106)-ROW($A$7)+1),0)))),"")</f>
        <v/>
      </c>
      <c r="N89" s="9">
        <f>IFERROR(IF(OR($A89="",$H89="",$H89=1),"",INDEX($D$7:$D$106,SUMPRODUCT(IFERROR(($C$7:$C$106=$C89)*($H$7:$H$106=$H89-1)*(ROW($D$7:$D$106)-ROW($D$7)+1),0)))),"")</f>
        <v/>
      </c>
      <c r="O89" s="9">
        <f>IFERROR(IF($A89="","",IF($I89&lt;&gt;"Fits future sequence","",IF($H89=1,"First planned batch on vessel or line",IF(OR($D89="",$N89=""),"Changeover family needed",IF($D89=$N89,"Same family continuation","Changeover review needed"))))),"")</f>
        <v/>
      </c>
      <c r="P89" s="9">
        <f>IFERROR(IF($A89="","",IF($I89="Fits future sequence","Scheduled","Unscheduled")),"")</f>
        <v/>
      </c>
      <c r="Q89" s="12" t="n"/>
      <c r="R89" s="14" t="n"/>
      <c r="S89" s="12" t="n"/>
    </row>
    <row r="90">
      <c r="A90" s="12" t="n"/>
      <c r="B90" s="13" t="n"/>
      <c r="C90" s="12" t="n"/>
      <c r="D90" s="12" t="n"/>
      <c r="E90" s="14" t="n"/>
      <c r="F90" s="12" t="n"/>
      <c r="G90" s="9">
        <f>IFERROR(IF($I90&lt;&gt;"Fits future sequence","",SUMPRODUCT(--($I$7:$I$106="Fits future sequence"),--($B$7:$B$106&lt;$B90))+SUMPRODUCT(--($I$7:$I90="Fits future sequence"),--($B$7:$B90=$B90))),"")</f>
        <v/>
      </c>
      <c r="H90" s="9">
        <f>IFERROR(IF($I90&lt;&gt;"Fits future sequence","",SUMPRODUCT(--($I$7:$I$106="Fits future sequence"),--($C$7:$C$106=$C90),--($B$7:$B$106&lt;$B90))+SUMPRODUCT(--($I$7:$I90="Fits future sequence"),--($C$7:$C90=$C90),--($B$7:$B90=$B90))),"")</f>
        <v/>
      </c>
      <c r="I90" s="9">
        <f>IFERROR(IF($A90="","",IF(NOT(ISNUMBER($B90)),"Due date needed",IF($B90&lt;TODAY(),"Due date is not future",IF($C90="","Vessel or line needed",IF($D90="","Changeover family needed",IF($L90="Capacity fits","Fits future sequence","Cannot fit future sequence")))))),"")</f>
        <v/>
      </c>
      <c r="J90" s="15">
        <f>IFERROR(IF(OR($A90="",$C90=""),"",IFERROR(VLOOKUP($C90,$Q$7:$S$106,2,FALSE),"")),"")</f>
        <v/>
      </c>
      <c r="K90" s="9">
        <f>IFERROR(IF(OR($A90="",$C90=""),"",IFERROR(VLOOKUP($C90,$Q$7:$S$106,3,FALSE),"")),"")</f>
        <v/>
      </c>
      <c r="L90" s="9">
        <f>IFERROR(IF($A90="","",IF($C90="","Vessel or line needed",IF(NOT(ISNUMBER($E90)),"Required capacity needed",IF($F90="","Required capacity unit needed",IF(NOT(ISNUMBER($J90)),"Vessel or line capacity not found",IF($K90&lt;&gt;$F90,"Capacity units do not match",IF($E90&lt;=$J90,"Capacity fits","Capacity exceeds vessel or line capacity"))))))),"")</f>
        <v/>
      </c>
      <c r="M90" s="9">
        <f>IFERROR(IF(OR($A90="",$H90="",$H90=1),"",INDEX($A$7:$A$106,SUMPRODUCT(IFERROR(($C$7:$C$106=$C90)*($H$7:$H$106=$H90-1)*(ROW($A$7:$A$106)-ROW($A$7)+1),0)))),"")</f>
        <v/>
      </c>
      <c r="N90" s="9">
        <f>IFERROR(IF(OR($A90="",$H90="",$H90=1),"",INDEX($D$7:$D$106,SUMPRODUCT(IFERROR(($C$7:$C$106=$C90)*($H$7:$H$106=$H90-1)*(ROW($D$7:$D$106)-ROW($D$7)+1),0)))),"")</f>
        <v/>
      </c>
      <c r="O90" s="9">
        <f>IFERROR(IF($A90="","",IF($I90&lt;&gt;"Fits future sequence","",IF($H90=1,"First planned batch on vessel or line",IF(OR($D90="",$N90=""),"Changeover family needed",IF($D90=$N90,"Same family continuation","Changeover review needed"))))),"")</f>
        <v/>
      </c>
      <c r="P90" s="9">
        <f>IFERROR(IF($A90="","",IF($I90="Fits future sequence","Scheduled","Unscheduled")),"")</f>
        <v/>
      </c>
      <c r="Q90" s="12" t="n"/>
      <c r="R90" s="14" t="n"/>
      <c r="S90" s="12" t="n"/>
    </row>
    <row r="91">
      <c r="A91" s="12" t="n"/>
      <c r="B91" s="13" t="n"/>
      <c r="C91" s="12" t="n"/>
      <c r="D91" s="12" t="n"/>
      <c r="E91" s="14" t="n"/>
      <c r="F91" s="12" t="n"/>
      <c r="G91" s="9">
        <f>IFERROR(IF($I91&lt;&gt;"Fits future sequence","",SUMPRODUCT(--($I$7:$I$106="Fits future sequence"),--($B$7:$B$106&lt;$B91))+SUMPRODUCT(--($I$7:$I91="Fits future sequence"),--($B$7:$B91=$B91))),"")</f>
        <v/>
      </c>
      <c r="H91" s="9">
        <f>IFERROR(IF($I91&lt;&gt;"Fits future sequence","",SUMPRODUCT(--($I$7:$I$106="Fits future sequence"),--($C$7:$C$106=$C91),--($B$7:$B$106&lt;$B91))+SUMPRODUCT(--($I$7:$I91="Fits future sequence"),--($C$7:$C91=$C91),--($B$7:$B91=$B91))),"")</f>
        <v/>
      </c>
      <c r="I91" s="9">
        <f>IFERROR(IF($A91="","",IF(NOT(ISNUMBER($B91)),"Due date needed",IF($B91&lt;TODAY(),"Due date is not future",IF($C91="","Vessel or line needed",IF($D91="","Changeover family needed",IF($L91="Capacity fits","Fits future sequence","Cannot fit future sequence")))))),"")</f>
        <v/>
      </c>
      <c r="J91" s="15">
        <f>IFERROR(IF(OR($A91="",$C91=""),"",IFERROR(VLOOKUP($C91,$Q$7:$S$106,2,FALSE),"")),"")</f>
        <v/>
      </c>
      <c r="K91" s="9">
        <f>IFERROR(IF(OR($A91="",$C91=""),"",IFERROR(VLOOKUP($C91,$Q$7:$S$106,3,FALSE),"")),"")</f>
        <v/>
      </c>
      <c r="L91" s="9">
        <f>IFERROR(IF($A91="","",IF($C91="","Vessel or line needed",IF(NOT(ISNUMBER($E91)),"Required capacity needed",IF($F91="","Required capacity unit needed",IF(NOT(ISNUMBER($J91)),"Vessel or line capacity not found",IF($K91&lt;&gt;$F91,"Capacity units do not match",IF($E91&lt;=$J91,"Capacity fits","Capacity exceeds vessel or line capacity"))))))),"")</f>
        <v/>
      </c>
      <c r="M91" s="9">
        <f>IFERROR(IF(OR($A91="",$H91="",$H91=1),"",INDEX($A$7:$A$106,SUMPRODUCT(IFERROR(($C$7:$C$106=$C91)*($H$7:$H$106=$H91-1)*(ROW($A$7:$A$106)-ROW($A$7)+1),0)))),"")</f>
        <v/>
      </c>
      <c r="N91" s="9">
        <f>IFERROR(IF(OR($A91="",$H91="",$H91=1),"",INDEX($D$7:$D$106,SUMPRODUCT(IFERROR(($C$7:$C$106=$C91)*($H$7:$H$106=$H91-1)*(ROW($D$7:$D$106)-ROW($D$7)+1),0)))),"")</f>
        <v/>
      </c>
      <c r="O91" s="9">
        <f>IFERROR(IF($A91="","",IF($I91&lt;&gt;"Fits future sequence","",IF($H91=1,"First planned batch on vessel or line",IF(OR($D91="",$N91=""),"Changeover family needed",IF($D91=$N91,"Same family continuation","Changeover review needed"))))),"")</f>
        <v/>
      </c>
      <c r="P91" s="9">
        <f>IFERROR(IF($A91="","",IF($I91="Fits future sequence","Scheduled","Unscheduled")),"")</f>
        <v/>
      </c>
      <c r="Q91" s="12" t="n"/>
      <c r="R91" s="14" t="n"/>
      <c r="S91" s="12" t="n"/>
    </row>
    <row r="92">
      <c r="A92" s="12" t="n"/>
      <c r="B92" s="13" t="n"/>
      <c r="C92" s="12" t="n"/>
      <c r="D92" s="12" t="n"/>
      <c r="E92" s="14" t="n"/>
      <c r="F92" s="12" t="n"/>
      <c r="G92" s="9">
        <f>IFERROR(IF($I92&lt;&gt;"Fits future sequence","",SUMPRODUCT(--($I$7:$I$106="Fits future sequence"),--($B$7:$B$106&lt;$B92))+SUMPRODUCT(--($I$7:$I92="Fits future sequence"),--($B$7:$B92=$B92))),"")</f>
        <v/>
      </c>
      <c r="H92" s="9">
        <f>IFERROR(IF($I92&lt;&gt;"Fits future sequence","",SUMPRODUCT(--($I$7:$I$106="Fits future sequence"),--($C$7:$C$106=$C92),--($B$7:$B$106&lt;$B92))+SUMPRODUCT(--($I$7:$I92="Fits future sequence"),--($C$7:$C92=$C92),--($B$7:$B92=$B92))),"")</f>
        <v/>
      </c>
      <c r="I92" s="9">
        <f>IFERROR(IF($A92="","",IF(NOT(ISNUMBER($B92)),"Due date needed",IF($B92&lt;TODAY(),"Due date is not future",IF($C92="","Vessel or line needed",IF($D92="","Changeover family needed",IF($L92="Capacity fits","Fits future sequence","Cannot fit future sequence")))))),"")</f>
        <v/>
      </c>
      <c r="J92" s="15">
        <f>IFERROR(IF(OR($A92="",$C92=""),"",IFERROR(VLOOKUP($C92,$Q$7:$S$106,2,FALSE),"")),"")</f>
        <v/>
      </c>
      <c r="K92" s="9">
        <f>IFERROR(IF(OR($A92="",$C92=""),"",IFERROR(VLOOKUP($C92,$Q$7:$S$106,3,FALSE),"")),"")</f>
        <v/>
      </c>
      <c r="L92" s="9">
        <f>IFERROR(IF($A92="","",IF($C92="","Vessel or line needed",IF(NOT(ISNUMBER($E92)),"Required capacity needed",IF($F92="","Required capacity unit needed",IF(NOT(ISNUMBER($J92)),"Vessel or line capacity not found",IF($K92&lt;&gt;$F92,"Capacity units do not match",IF($E92&lt;=$J92,"Capacity fits","Capacity exceeds vessel or line capacity"))))))),"")</f>
        <v/>
      </c>
      <c r="M92" s="9">
        <f>IFERROR(IF(OR($A92="",$H92="",$H92=1),"",INDEX($A$7:$A$106,SUMPRODUCT(IFERROR(($C$7:$C$106=$C92)*($H$7:$H$106=$H92-1)*(ROW($A$7:$A$106)-ROW($A$7)+1),0)))),"")</f>
        <v/>
      </c>
      <c r="N92" s="9">
        <f>IFERROR(IF(OR($A92="",$H92="",$H92=1),"",INDEX($D$7:$D$106,SUMPRODUCT(IFERROR(($C$7:$C$106=$C92)*($H$7:$H$106=$H92-1)*(ROW($D$7:$D$106)-ROW($D$7)+1),0)))),"")</f>
        <v/>
      </c>
      <c r="O92" s="9">
        <f>IFERROR(IF($A92="","",IF($I92&lt;&gt;"Fits future sequence","",IF($H92=1,"First planned batch on vessel or line",IF(OR($D92="",$N92=""),"Changeover family needed",IF($D92=$N92,"Same family continuation","Changeover review needed"))))),"")</f>
        <v/>
      </c>
      <c r="P92" s="9">
        <f>IFERROR(IF($A92="","",IF($I92="Fits future sequence","Scheduled","Unscheduled")),"")</f>
        <v/>
      </c>
      <c r="Q92" s="12" t="n"/>
      <c r="R92" s="14" t="n"/>
      <c r="S92" s="12" t="n"/>
    </row>
    <row r="93">
      <c r="A93" s="12" t="n"/>
      <c r="B93" s="13" t="n"/>
      <c r="C93" s="12" t="n"/>
      <c r="D93" s="12" t="n"/>
      <c r="E93" s="14" t="n"/>
      <c r="F93" s="12" t="n"/>
      <c r="G93" s="9">
        <f>IFERROR(IF($I93&lt;&gt;"Fits future sequence","",SUMPRODUCT(--($I$7:$I$106="Fits future sequence"),--($B$7:$B$106&lt;$B93))+SUMPRODUCT(--($I$7:$I93="Fits future sequence"),--($B$7:$B93=$B93))),"")</f>
        <v/>
      </c>
      <c r="H93" s="9">
        <f>IFERROR(IF($I93&lt;&gt;"Fits future sequence","",SUMPRODUCT(--($I$7:$I$106="Fits future sequence"),--($C$7:$C$106=$C93),--($B$7:$B$106&lt;$B93))+SUMPRODUCT(--($I$7:$I93="Fits future sequence"),--($C$7:$C93=$C93),--($B$7:$B93=$B93))),"")</f>
        <v/>
      </c>
      <c r="I93" s="9">
        <f>IFERROR(IF($A93="","",IF(NOT(ISNUMBER($B93)),"Due date needed",IF($B93&lt;TODAY(),"Due date is not future",IF($C93="","Vessel or line needed",IF($D93="","Changeover family needed",IF($L93="Capacity fits","Fits future sequence","Cannot fit future sequence")))))),"")</f>
        <v/>
      </c>
      <c r="J93" s="15">
        <f>IFERROR(IF(OR($A93="",$C93=""),"",IFERROR(VLOOKUP($C93,$Q$7:$S$106,2,FALSE),"")),"")</f>
        <v/>
      </c>
      <c r="K93" s="9">
        <f>IFERROR(IF(OR($A93="",$C93=""),"",IFERROR(VLOOKUP($C93,$Q$7:$S$106,3,FALSE),"")),"")</f>
        <v/>
      </c>
      <c r="L93" s="9">
        <f>IFERROR(IF($A93="","",IF($C93="","Vessel or line needed",IF(NOT(ISNUMBER($E93)),"Required capacity needed",IF($F93="","Required capacity unit needed",IF(NOT(ISNUMBER($J93)),"Vessel or line capacity not found",IF($K93&lt;&gt;$F93,"Capacity units do not match",IF($E93&lt;=$J93,"Capacity fits","Capacity exceeds vessel or line capacity"))))))),"")</f>
        <v/>
      </c>
      <c r="M93" s="9">
        <f>IFERROR(IF(OR($A93="",$H93="",$H93=1),"",INDEX($A$7:$A$106,SUMPRODUCT(IFERROR(($C$7:$C$106=$C93)*($H$7:$H$106=$H93-1)*(ROW($A$7:$A$106)-ROW($A$7)+1),0)))),"")</f>
        <v/>
      </c>
      <c r="N93" s="9">
        <f>IFERROR(IF(OR($A93="",$H93="",$H93=1),"",INDEX($D$7:$D$106,SUMPRODUCT(IFERROR(($C$7:$C$106=$C93)*($H$7:$H$106=$H93-1)*(ROW($D$7:$D$106)-ROW($D$7)+1),0)))),"")</f>
        <v/>
      </c>
      <c r="O93" s="9">
        <f>IFERROR(IF($A93="","",IF($I93&lt;&gt;"Fits future sequence","",IF($H93=1,"First planned batch on vessel or line",IF(OR($D93="",$N93=""),"Changeover family needed",IF($D93=$N93,"Same family continuation","Changeover review needed"))))),"")</f>
        <v/>
      </c>
      <c r="P93" s="9">
        <f>IFERROR(IF($A93="","",IF($I93="Fits future sequence","Scheduled","Unscheduled")),"")</f>
        <v/>
      </c>
      <c r="Q93" s="12" t="n"/>
      <c r="R93" s="14" t="n"/>
      <c r="S93" s="12" t="n"/>
    </row>
    <row r="94">
      <c r="A94" s="12" t="n"/>
      <c r="B94" s="13" t="n"/>
      <c r="C94" s="12" t="n"/>
      <c r="D94" s="12" t="n"/>
      <c r="E94" s="14" t="n"/>
      <c r="F94" s="12" t="n"/>
      <c r="G94" s="9">
        <f>IFERROR(IF($I94&lt;&gt;"Fits future sequence","",SUMPRODUCT(--($I$7:$I$106="Fits future sequence"),--($B$7:$B$106&lt;$B94))+SUMPRODUCT(--($I$7:$I94="Fits future sequence"),--($B$7:$B94=$B94))),"")</f>
        <v/>
      </c>
      <c r="H94" s="9">
        <f>IFERROR(IF($I94&lt;&gt;"Fits future sequence","",SUMPRODUCT(--($I$7:$I$106="Fits future sequence"),--($C$7:$C$106=$C94),--($B$7:$B$106&lt;$B94))+SUMPRODUCT(--($I$7:$I94="Fits future sequence"),--($C$7:$C94=$C94),--($B$7:$B94=$B94))),"")</f>
        <v/>
      </c>
      <c r="I94" s="9">
        <f>IFERROR(IF($A94="","",IF(NOT(ISNUMBER($B94)),"Due date needed",IF($B94&lt;TODAY(),"Due date is not future",IF($C94="","Vessel or line needed",IF($D94="","Changeover family needed",IF($L94="Capacity fits","Fits future sequence","Cannot fit future sequence")))))),"")</f>
        <v/>
      </c>
      <c r="J94" s="15">
        <f>IFERROR(IF(OR($A94="",$C94=""),"",IFERROR(VLOOKUP($C94,$Q$7:$S$106,2,FALSE),"")),"")</f>
        <v/>
      </c>
      <c r="K94" s="9">
        <f>IFERROR(IF(OR($A94="",$C94=""),"",IFERROR(VLOOKUP($C94,$Q$7:$S$106,3,FALSE),"")),"")</f>
        <v/>
      </c>
      <c r="L94" s="9">
        <f>IFERROR(IF($A94="","",IF($C94="","Vessel or line needed",IF(NOT(ISNUMBER($E94)),"Required capacity needed",IF($F94="","Required capacity unit needed",IF(NOT(ISNUMBER($J94)),"Vessel or line capacity not found",IF($K94&lt;&gt;$F94,"Capacity units do not match",IF($E94&lt;=$J94,"Capacity fits","Capacity exceeds vessel or line capacity"))))))),"")</f>
        <v/>
      </c>
      <c r="M94" s="9">
        <f>IFERROR(IF(OR($A94="",$H94="",$H94=1),"",INDEX($A$7:$A$106,SUMPRODUCT(IFERROR(($C$7:$C$106=$C94)*($H$7:$H$106=$H94-1)*(ROW($A$7:$A$106)-ROW($A$7)+1),0)))),"")</f>
        <v/>
      </c>
      <c r="N94" s="9">
        <f>IFERROR(IF(OR($A94="",$H94="",$H94=1),"",INDEX($D$7:$D$106,SUMPRODUCT(IFERROR(($C$7:$C$106=$C94)*($H$7:$H$106=$H94-1)*(ROW($D$7:$D$106)-ROW($D$7)+1),0)))),"")</f>
        <v/>
      </c>
      <c r="O94" s="9">
        <f>IFERROR(IF($A94="","",IF($I94&lt;&gt;"Fits future sequence","",IF($H94=1,"First planned batch on vessel or line",IF(OR($D94="",$N94=""),"Changeover family needed",IF($D94=$N94,"Same family continuation","Changeover review needed"))))),"")</f>
        <v/>
      </c>
      <c r="P94" s="9">
        <f>IFERROR(IF($A94="","",IF($I94="Fits future sequence","Scheduled","Unscheduled")),"")</f>
        <v/>
      </c>
      <c r="Q94" s="12" t="n"/>
      <c r="R94" s="14" t="n"/>
      <c r="S94" s="12" t="n"/>
    </row>
    <row r="95">
      <c r="A95" s="12" t="n"/>
      <c r="B95" s="13" t="n"/>
      <c r="C95" s="12" t="n"/>
      <c r="D95" s="12" t="n"/>
      <c r="E95" s="14" t="n"/>
      <c r="F95" s="12" t="n"/>
      <c r="G95" s="9">
        <f>IFERROR(IF($I95&lt;&gt;"Fits future sequence","",SUMPRODUCT(--($I$7:$I$106="Fits future sequence"),--($B$7:$B$106&lt;$B95))+SUMPRODUCT(--($I$7:$I95="Fits future sequence"),--($B$7:$B95=$B95))),"")</f>
        <v/>
      </c>
      <c r="H95" s="9">
        <f>IFERROR(IF($I95&lt;&gt;"Fits future sequence","",SUMPRODUCT(--($I$7:$I$106="Fits future sequence"),--($C$7:$C$106=$C95),--($B$7:$B$106&lt;$B95))+SUMPRODUCT(--($I$7:$I95="Fits future sequence"),--($C$7:$C95=$C95),--($B$7:$B95=$B95))),"")</f>
        <v/>
      </c>
      <c r="I95" s="9">
        <f>IFERROR(IF($A95="","",IF(NOT(ISNUMBER($B95)),"Due date needed",IF($B95&lt;TODAY(),"Due date is not future",IF($C95="","Vessel or line needed",IF($D95="","Changeover family needed",IF($L95="Capacity fits","Fits future sequence","Cannot fit future sequence")))))),"")</f>
        <v/>
      </c>
      <c r="J95" s="15">
        <f>IFERROR(IF(OR($A95="",$C95=""),"",IFERROR(VLOOKUP($C95,$Q$7:$S$106,2,FALSE),"")),"")</f>
        <v/>
      </c>
      <c r="K95" s="9">
        <f>IFERROR(IF(OR($A95="",$C95=""),"",IFERROR(VLOOKUP($C95,$Q$7:$S$106,3,FALSE),"")),"")</f>
        <v/>
      </c>
      <c r="L95" s="9">
        <f>IFERROR(IF($A95="","",IF($C95="","Vessel or line needed",IF(NOT(ISNUMBER($E95)),"Required capacity needed",IF($F95="","Required capacity unit needed",IF(NOT(ISNUMBER($J95)),"Vessel or line capacity not found",IF($K95&lt;&gt;$F95,"Capacity units do not match",IF($E95&lt;=$J95,"Capacity fits","Capacity exceeds vessel or line capacity"))))))),"")</f>
        <v/>
      </c>
      <c r="M95" s="9">
        <f>IFERROR(IF(OR($A95="",$H95="",$H95=1),"",INDEX($A$7:$A$106,SUMPRODUCT(IFERROR(($C$7:$C$106=$C95)*($H$7:$H$106=$H95-1)*(ROW($A$7:$A$106)-ROW($A$7)+1),0)))),"")</f>
        <v/>
      </c>
      <c r="N95" s="9">
        <f>IFERROR(IF(OR($A95="",$H95="",$H95=1),"",INDEX($D$7:$D$106,SUMPRODUCT(IFERROR(($C$7:$C$106=$C95)*($H$7:$H$106=$H95-1)*(ROW($D$7:$D$106)-ROW($D$7)+1),0)))),"")</f>
        <v/>
      </c>
      <c r="O95" s="9">
        <f>IFERROR(IF($A95="","",IF($I95&lt;&gt;"Fits future sequence","",IF($H95=1,"First planned batch on vessel or line",IF(OR($D95="",$N95=""),"Changeover family needed",IF($D95=$N95,"Same family continuation","Changeover review needed"))))),"")</f>
        <v/>
      </c>
      <c r="P95" s="9">
        <f>IFERROR(IF($A95="","",IF($I95="Fits future sequence","Scheduled","Unscheduled")),"")</f>
        <v/>
      </c>
      <c r="Q95" s="12" t="n"/>
      <c r="R95" s="14" t="n"/>
      <c r="S95" s="12" t="n"/>
    </row>
    <row r="96">
      <c r="A96" s="12" t="n"/>
      <c r="B96" s="13" t="n"/>
      <c r="C96" s="12" t="n"/>
      <c r="D96" s="12" t="n"/>
      <c r="E96" s="14" t="n"/>
      <c r="F96" s="12" t="n"/>
      <c r="G96" s="9">
        <f>IFERROR(IF($I96&lt;&gt;"Fits future sequence","",SUMPRODUCT(--($I$7:$I$106="Fits future sequence"),--($B$7:$B$106&lt;$B96))+SUMPRODUCT(--($I$7:$I96="Fits future sequence"),--($B$7:$B96=$B96))),"")</f>
        <v/>
      </c>
      <c r="H96" s="9">
        <f>IFERROR(IF($I96&lt;&gt;"Fits future sequence","",SUMPRODUCT(--($I$7:$I$106="Fits future sequence"),--($C$7:$C$106=$C96),--($B$7:$B$106&lt;$B96))+SUMPRODUCT(--($I$7:$I96="Fits future sequence"),--($C$7:$C96=$C96),--($B$7:$B96=$B96))),"")</f>
        <v/>
      </c>
      <c r="I96" s="9">
        <f>IFERROR(IF($A96="","",IF(NOT(ISNUMBER($B96)),"Due date needed",IF($B96&lt;TODAY(),"Due date is not future",IF($C96="","Vessel or line needed",IF($D96="","Changeover family needed",IF($L96="Capacity fits","Fits future sequence","Cannot fit future sequence")))))),"")</f>
        <v/>
      </c>
      <c r="J96" s="15">
        <f>IFERROR(IF(OR($A96="",$C96=""),"",IFERROR(VLOOKUP($C96,$Q$7:$S$106,2,FALSE),"")),"")</f>
        <v/>
      </c>
      <c r="K96" s="9">
        <f>IFERROR(IF(OR($A96="",$C96=""),"",IFERROR(VLOOKUP($C96,$Q$7:$S$106,3,FALSE),"")),"")</f>
        <v/>
      </c>
      <c r="L96" s="9">
        <f>IFERROR(IF($A96="","",IF($C96="","Vessel or line needed",IF(NOT(ISNUMBER($E96)),"Required capacity needed",IF($F96="","Required capacity unit needed",IF(NOT(ISNUMBER($J96)),"Vessel or line capacity not found",IF($K96&lt;&gt;$F96,"Capacity units do not match",IF($E96&lt;=$J96,"Capacity fits","Capacity exceeds vessel or line capacity"))))))),"")</f>
        <v/>
      </c>
      <c r="M96" s="9">
        <f>IFERROR(IF(OR($A96="",$H96="",$H96=1),"",INDEX($A$7:$A$106,SUMPRODUCT(IFERROR(($C$7:$C$106=$C96)*($H$7:$H$106=$H96-1)*(ROW($A$7:$A$106)-ROW($A$7)+1),0)))),"")</f>
        <v/>
      </c>
      <c r="N96" s="9">
        <f>IFERROR(IF(OR($A96="",$H96="",$H96=1),"",INDEX($D$7:$D$106,SUMPRODUCT(IFERROR(($C$7:$C$106=$C96)*($H$7:$H$106=$H96-1)*(ROW($D$7:$D$106)-ROW($D$7)+1),0)))),"")</f>
        <v/>
      </c>
      <c r="O96" s="9">
        <f>IFERROR(IF($A96="","",IF($I96&lt;&gt;"Fits future sequence","",IF($H96=1,"First planned batch on vessel or line",IF(OR($D96="",$N96=""),"Changeover family needed",IF($D96=$N96,"Same family continuation","Changeover review needed"))))),"")</f>
        <v/>
      </c>
      <c r="P96" s="9">
        <f>IFERROR(IF($A96="","",IF($I96="Fits future sequence","Scheduled","Unscheduled")),"")</f>
        <v/>
      </c>
      <c r="Q96" s="12" t="n"/>
      <c r="R96" s="14" t="n"/>
      <c r="S96" s="12" t="n"/>
    </row>
    <row r="97">
      <c r="A97" s="12" t="n"/>
      <c r="B97" s="13" t="n"/>
      <c r="C97" s="12" t="n"/>
      <c r="D97" s="12" t="n"/>
      <c r="E97" s="14" t="n"/>
      <c r="F97" s="12" t="n"/>
      <c r="G97" s="9">
        <f>IFERROR(IF($I97&lt;&gt;"Fits future sequence","",SUMPRODUCT(--($I$7:$I$106="Fits future sequence"),--($B$7:$B$106&lt;$B97))+SUMPRODUCT(--($I$7:$I97="Fits future sequence"),--($B$7:$B97=$B97))),"")</f>
        <v/>
      </c>
      <c r="H97" s="9">
        <f>IFERROR(IF($I97&lt;&gt;"Fits future sequence","",SUMPRODUCT(--($I$7:$I$106="Fits future sequence"),--($C$7:$C$106=$C97),--($B$7:$B$106&lt;$B97))+SUMPRODUCT(--($I$7:$I97="Fits future sequence"),--($C$7:$C97=$C97),--($B$7:$B97=$B97))),"")</f>
        <v/>
      </c>
      <c r="I97" s="9">
        <f>IFERROR(IF($A97="","",IF(NOT(ISNUMBER($B97)),"Due date needed",IF($B97&lt;TODAY(),"Due date is not future",IF($C97="","Vessel or line needed",IF($D97="","Changeover family needed",IF($L97="Capacity fits","Fits future sequence","Cannot fit future sequence")))))),"")</f>
        <v/>
      </c>
      <c r="J97" s="15">
        <f>IFERROR(IF(OR($A97="",$C97=""),"",IFERROR(VLOOKUP($C97,$Q$7:$S$106,2,FALSE),"")),"")</f>
        <v/>
      </c>
      <c r="K97" s="9">
        <f>IFERROR(IF(OR($A97="",$C97=""),"",IFERROR(VLOOKUP($C97,$Q$7:$S$106,3,FALSE),"")),"")</f>
        <v/>
      </c>
      <c r="L97" s="9">
        <f>IFERROR(IF($A97="","",IF($C97="","Vessel or line needed",IF(NOT(ISNUMBER($E97)),"Required capacity needed",IF($F97="","Required capacity unit needed",IF(NOT(ISNUMBER($J97)),"Vessel or line capacity not found",IF($K97&lt;&gt;$F97,"Capacity units do not match",IF($E97&lt;=$J97,"Capacity fits","Capacity exceeds vessel or line capacity"))))))),"")</f>
        <v/>
      </c>
      <c r="M97" s="9">
        <f>IFERROR(IF(OR($A97="",$H97="",$H97=1),"",INDEX($A$7:$A$106,SUMPRODUCT(IFERROR(($C$7:$C$106=$C97)*($H$7:$H$106=$H97-1)*(ROW($A$7:$A$106)-ROW($A$7)+1),0)))),"")</f>
        <v/>
      </c>
      <c r="N97" s="9">
        <f>IFERROR(IF(OR($A97="",$H97="",$H97=1),"",INDEX($D$7:$D$106,SUMPRODUCT(IFERROR(($C$7:$C$106=$C97)*($H$7:$H$106=$H97-1)*(ROW($D$7:$D$106)-ROW($D$7)+1),0)))),"")</f>
        <v/>
      </c>
      <c r="O97" s="9">
        <f>IFERROR(IF($A97="","",IF($I97&lt;&gt;"Fits future sequence","",IF($H97=1,"First planned batch on vessel or line",IF(OR($D97="",$N97=""),"Changeover family needed",IF($D97=$N97,"Same family continuation","Changeover review needed"))))),"")</f>
        <v/>
      </c>
      <c r="P97" s="9">
        <f>IFERROR(IF($A97="","",IF($I97="Fits future sequence","Scheduled","Unscheduled")),"")</f>
        <v/>
      </c>
      <c r="Q97" s="12" t="n"/>
      <c r="R97" s="14" t="n"/>
      <c r="S97" s="12" t="n"/>
    </row>
    <row r="98">
      <c r="A98" s="12" t="n"/>
      <c r="B98" s="13" t="n"/>
      <c r="C98" s="12" t="n"/>
      <c r="D98" s="12" t="n"/>
      <c r="E98" s="14" t="n"/>
      <c r="F98" s="12" t="n"/>
      <c r="G98" s="9">
        <f>IFERROR(IF($I98&lt;&gt;"Fits future sequence","",SUMPRODUCT(--($I$7:$I$106="Fits future sequence"),--($B$7:$B$106&lt;$B98))+SUMPRODUCT(--($I$7:$I98="Fits future sequence"),--($B$7:$B98=$B98))),"")</f>
        <v/>
      </c>
      <c r="H98" s="9">
        <f>IFERROR(IF($I98&lt;&gt;"Fits future sequence","",SUMPRODUCT(--($I$7:$I$106="Fits future sequence"),--($C$7:$C$106=$C98),--($B$7:$B$106&lt;$B98))+SUMPRODUCT(--($I$7:$I98="Fits future sequence"),--($C$7:$C98=$C98),--($B$7:$B98=$B98))),"")</f>
        <v/>
      </c>
      <c r="I98" s="9">
        <f>IFERROR(IF($A98="","",IF(NOT(ISNUMBER($B98)),"Due date needed",IF($B98&lt;TODAY(),"Due date is not future",IF($C98="","Vessel or line needed",IF($D98="","Changeover family needed",IF($L98="Capacity fits","Fits future sequence","Cannot fit future sequence")))))),"")</f>
        <v/>
      </c>
      <c r="J98" s="15">
        <f>IFERROR(IF(OR($A98="",$C98=""),"",IFERROR(VLOOKUP($C98,$Q$7:$S$106,2,FALSE),"")),"")</f>
        <v/>
      </c>
      <c r="K98" s="9">
        <f>IFERROR(IF(OR($A98="",$C98=""),"",IFERROR(VLOOKUP($C98,$Q$7:$S$106,3,FALSE),"")),"")</f>
        <v/>
      </c>
      <c r="L98" s="9">
        <f>IFERROR(IF($A98="","",IF($C98="","Vessel or line needed",IF(NOT(ISNUMBER($E98)),"Required capacity needed",IF($F98="","Required capacity unit needed",IF(NOT(ISNUMBER($J98)),"Vessel or line capacity not found",IF($K98&lt;&gt;$F98,"Capacity units do not match",IF($E98&lt;=$J98,"Capacity fits","Capacity exceeds vessel or line capacity"))))))),"")</f>
        <v/>
      </c>
      <c r="M98" s="9">
        <f>IFERROR(IF(OR($A98="",$H98="",$H98=1),"",INDEX($A$7:$A$106,SUMPRODUCT(IFERROR(($C$7:$C$106=$C98)*($H$7:$H$106=$H98-1)*(ROW($A$7:$A$106)-ROW($A$7)+1),0)))),"")</f>
        <v/>
      </c>
      <c r="N98" s="9">
        <f>IFERROR(IF(OR($A98="",$H98="",$H98=1),"",INDEX($D$7:$D$106,SUMPRODUCT(IFERROR(($C$7:$C$106=$C98)*($H$7:$H$106=$H98-1)*(ROW($D$7:$D$106)-ROW($D$7)+1),0)))),"")</f>
        <v/>
      </c>
      <c r="O98" s="9">
        <f>IFERROR(IF($A98="","",IF($I98&lt;&gt;"Fits future sequence","",IF($H98=1,"First planned batch on vessel or line",IF(OR($D98="",$N98=""),"Changeover family needed",IF($D98=$N98,"Same family continuation","Changeover review needed"))))),"")</f>
        <v/>
      </c>
      <c r="P98" s="9">
        <f>IFERROR(IF($A98="","",IF($I98="Fits future sequence","Scheduled","Unscheduled")),"")</f>
        <v/>
      </c>
      <c r="Q98" s="12" t="n"/>
      <c r="R98" s="14" t="n"/>
      <c r="S98" s="12" t="n"/>
    </row>
    <row r="99">
      <c r="A99" s="12" t="n"/>
      <c r="B99" s="13" t="n"/>
      <c r="C99" s="12" t="n"/>
      <c r="D99" s="12" t="n"/>
      <c r="E99" s="14" t="n"/>
      <c r="F99" s="12" t="n"/>
      <c r="G99" s="9">
        <f>IFERROR(IF($I99&lt;&gt;"Fits future sequence","",SUMPRODUCT(--($I$7:$I$106="Fits future sequence"),--($B$7:$B$106&lt;$B99))+SUMPRODUCT(--($I$7:$I99="Fits future sequence"),--($B$7:$B99=$B99))),"")</f>
        <v/>
      </c>
      <c r="H99" s="9">
        <f>IFERROR(IF($I99&lt;&gt;"Fits future sequence","",SUMPRODUCT(--($I$7:$I$106="Fits future sequence"),--($C$7:$C$106=$C99),--($B$7:$B$106&lt;$B99))+SUMPRODUCT(--($I$7:$I99="Fits future sequence"),--($C$7:$C99=$C99),--($B$7:$B99=$B99))),"")</f>
        <v/>
      </c>
      <c r="I99" s="9">
        <f>IFERROR(IF($A99="","",IF(NOT(ISNUMBER($B99)),"Due date needed",IF($B99&lt;TODAY(),"Due date is not future",IF($C99="","Vessel or line needed",IF($D99="","Changeover family needed",IF($L99="Capacity fits","Fits future sequence","Cannot fit future sequence")))))),"")</f>
        <v/>
      </c>
      <c r="J99" s="15">
        <f>IFERROR(IF(OR($A99="",$C99=""),"",IFERROR(VLOOKUP($C99,$Q$7:$S$106,2,FALSE),"")),"")</f>
        <v/>
      </c>
      <c r="K99" s="9">
        <f>IFERROR(IF(OR($A99="",$C99=""),"",IFERROR(VLOOKUP($C99,$Q$7:$S$106,3,FALSE),"")),"")</f>
        <v/>
      </c>
      <c r="L99" s="9">
        <f>IFERROR(IF($A99="","",IF($C99="","Vessel or line needed",IF(NOT(ISNUMBER($E99)),"Required capacity needed",IF($F99="","Required capacity unit needed",IF(NOT(ISNUMBER($J99)),"Vessel or line capacity not found",IF($K99&lt;&gt;$F99,"Capacity units do not match",IF($E99&lt;=$J99,"Capacity fits","Capacity exceeds vessel or line capacity"))))))),"")</f>
        <v/>
      </c>
      <c r="M99" s="9">
        <f>IFERROR(IF(OR($A99="",$H99="",$H99=1),"",INDEX($A$7:$A$106,SUMPRODUCT(IFERROR(($C$7:$C$106=$C99)*($H$7:$H$106=$H99-1)*(ROW($A$7:$A$106)-ROW($A$7)+1),0)))),"")</f>
        <v/>
      </c>
      <c r="N99" s="9">
        <f>IFERROR(IF(OR($A99="",$H99="",$H99=1),"",INDEX($D$7:$D$106,SUMPRODUCT(IFERROR(($C$7:$C$106=$C99)*($H$7:$H$106=$H99-1)*(ROW($D$7:$D$106)-ROW($D$7)+1),0)))),"")</f>
        <v/>
      </c>
      <c r="O99" s="9">
        <f>IFERROR(IF($A99="","",IF($I99&lt;&gt;"Fits future sequence","",IF($H99=1,"First planned batch on vessel or line",IF(OR($D99="",$N99=""),"Changeover family needed",IF($D99=$N99,"Same family continuation","Changeover review needed"))))),"")</f>
        <v/>
      </c>
      <c r="P99" s="9">
        <f>IFERROR(IF($A99="","",IF($I99="Fits future sequence","Scheduled","Unscheduled")),"")</f>
        <v/>
      </c>
      <c r="Q99" s="12" t="n"/>
      <c r="R99" s="14" t="n"/>
      <c r="S99" s="12" t="n"/>
    </row>
    <row r="100">
      <c r="A100" s="12" t="n"/>
      <c r="B100" s="13" t="n"/>
      <c r="C100" s="12" t="n"/>
      <c r="D100" s="12" t="n"/>
      <c r="E100" s="14" t="n"/>
      <c r="F100" s="12" t="n"/>
      <c r="G100" s="9">
        <f>IFERROR(IF($I100&lt;&gt;"Fits future sequence","",SUMPRODUCT(--($I$7:$I$106="Fits future sequence"),--($B$7:$B$106&lt;$B100))+SUMPRODUCT(--($I$7:$I100="Fits future sequence"),--($B$7:$B100=$B100))),"")</f>
        <v/>
      </c>
      <c r="H100" s="9">
        <f>IFERROR(IF($I100&lt;&gt;"Fits future sequence","",SUMPRODUCT(--($I$7:$I$106="Fits future sequence"),--($C$7:$C$106=$C100),--($B$7:$B$106&lt;$B100))+SUMPRODUCT(--($I$7:$I100="Fits future sequence"),--($C$7:$C100=$C100),--($B$7:$B100=$B100))),"")</f>
        <v/>
      </c>
      <c r="I100" s="9">
        <f>IFERROR(IF($A100="","",IF(NOT(ISNUMBER($B100)),"Due date needed",IF($B100&lt;TODAY(),"Due date is not future",IF($C100="","Vessel or line needed",IF($D100="","Changeover family needed",IF($L100="Capacity fits","Fits future sequence","Cannot fit future sequence")))))),"")</f>
        <v/>
      </c>
      <c r="J100" s="15">
        <f>IFERROR(IF(OR($A100="",$C100=""),"",IFERROR(VLOOKUP($C100,$Q$7:$S$106,2,FALSE),"")),"")</f>
        <v/>
      </c>
      <c r="K100" s="9">
        <f>IFERROR(IF(OR($A100="",$C100=""),"",IFERROR(VLOOKUP($C100,$Q$7:$S$106,3,FALSE),"")),"")</f>
        <v/>
      </c>
      <c r="L100" s="9">
        <f>IFERROR(IF($A100="","",IF($C100="","Vessel or line needed",IF(NOT(ISNUMBER($E100)),"Required capacity needed",IF($F100="","Required capacity unit needed",IF(NOT(ISNUMBER($J100)),"Vessel or line capacity not found",IF($K100&lt;&gt;$F100,"Capacity units do not match",IF($E100&lt;=$J100,"Capacity fits","Capacity exceeds vessel or line capacity"))))))),"")</f>
        <v/>
      </c>
      <c r="M100" s="9">
        <f>IFERROR(IF(OR($A100="",$H100="",$H100=1),"",INDEX($A$7:$A$106,SUMPRODUCT(IFERROR(($C$7:$C$106=$C100)*($H$7:$H$106=$H100-1)*(ROW($A$7:$A$106)-ROW($A$7)+1),0)))),"")</f>
        <v/>
      </c>
      <c r="N100" s="9">
        <f>IFERROR(IF(OR($A100="",$H100="",$H100=1),"",INDEX($D$7:$D$106,SUMPRODUCT(IFERROR(($C$7:$C$106=$C100)*($H$7:$H$106=$H100-1)*(ROW($D$7:$D$106)-ROW($D$7)+1),0)))),"")</f>
        <v/>
      </c>
      <c r="O100" s="9">
        <f>IFERROR(IF($A100="","",IF($I100&lt;&gt;"Fits future sequence","",IF($H100=1,"First planned batch on vessel or line",IF(OR($D100="",$N100=""),"Changeover family needed",IF($D100=$N100,"Same family continuation","Changeover review needed"))))),"")</f>
        <v/>
      </c>
      <c r="P100" s="9">
        <f>IFERROR(IF($A100="","",IF($I100="Fits future sequence","Scheduled","Unscheduled")),"")</f>
        <v/>
      </c>
      <c r="Q100" s="12" t="n"/>
      <c r="R100" s="14" t="n"/>
      <c r="S100" s="12" t="n"/>
    </row>
    <row r="101">
      <c r="A101" s="12" t="n"/>
      <c r="B101" s="13" t="n"/>
      <c r="C101" s="12" t="n"/>
      <c r="D101" s="12" t="n"/>
      <c r="E101" s="14" t="n"/>
      <c r="F101" s="12" t="n"/>
      <c r="G101" s="9">
        <f>IFERROR(IF($I101&lt;&gt;"Fits future sequence","",SUMPRODUCT(--($I$7:$I$106="Fits future sequence"),--($B$7:$B$106&lt;$B101))+SUMPRODUCT(--($I$7:$I101="Fits future sequence"),--($B$7:$B101=$B101))),"")</f>
        <v/>
      </c>
      <c r="H101" s="9">
        <f>IFERROR(IF($I101&lt;&gt;"Fits future sequence","",SUMPRODUCT(--($I$7:$I$106="Fits future sequence"),--($C$7:$C$106=$C101),--($B$7:$B$106&lt;$B101))+SUMPRODUCT(--($I$7:$I101="Fits future sequence"),--($C$7:$C101=$C101),--($B$7:$B101=$B101))),"")</f>
        <v/>
      </c>
      <c r="I101" s="9">
        <f>IFERROR(IF($A101="","",IF(NOT(ISNUMBER($B101)),"Due date needed",IF($B101&lt;TODAY(),"Due date is not future",IF($C101="","Vessel or line needed",IF($D101="","Changeover family needed",IF($L101="Capacity fits","Fits future sequence","Cannot fit future sequence")))))),"")</f>
        <v/>
      </c>
      <c r="J101" s="15">
        <f>IFERROR(IF(OR($A101="",$C101=""),"",IFERROR(VLOOKUP($C101,$Q$7:$S$106,2,FALSE),"")),"")</f>
        <v/>
      </c>
      <c r="K101" s="9">
        <f>IFERROR(IF(OR($A101="",$C101=""),"",IFERROR(VLOOKUP($C101,$Q$7:$S$106,3,FALSE),"")),"")</f>
        <v/>
      </c>
      <c r="L101" s="9">
        <f>IFERROR(IF($A101="","",IF($C101="","Vessel or line needed",IF(NOT(ISNUMBER($E101)),"Required capacity needed",IF($F101="","Required capacity unit needed",IF(NOT(ISNUMBER($J101)),"Vessel or line capacity not found",IF($K101&lt;&gt;$F101,"Capacity units do not match",IF($E101&lt;=$J101,"Capacity fits","Capacity exceeds vessel or line capacity"))))))),"")</f>
        <v/>
      </c>
      <c r="M101" s="9">
        <f>IFERROR(IF(OR($A101="",$H101="",$H101=1),"",INDEX($A$7:$A$106,SUMPRODUCT(IFERROR(($C$7:$C$106=$C101)*($H$7:$H$106=$H101-1)*(ROW($A$7:$A$106)-ROW($A$7)+1),0)))),"")</f>
        <v/>
      </c>
      <c r="N101" s="9">
        <f>IFERROR(IF(OR($A101="",$H101="",$H101=1),"",INDEX($D$7:$D$106,SUMPRODUCT(IFERROR(($C$7:$C$106=$C101)*($H$7:$H$106=$H101-1)*(ROW($D$7:$D$106)-ROW($D$7)+1),0)))),"")</f>
        <v/>
      </c>
      <c r="O101" s="9">
        <f>IFERROR(IF($A101="","",IF($I101&lt;&gt;"Fits future sequence","",IF($H101=1,"First planned batch on vessel or line",IF(OR($D101="",$N101=""),"Changeover family needed",IF($D101=$N101,"Same family continuation","Changeover review needed"))))),"")</f>
        <v/>
      </c>
      <c r="P101" s="9">
        <f>IFERROR(IF($A101="","",IF($I101="Fits future sequence","Scheduled","Unscheduled")),"")</f>
        <v/>
      </c>
      <c r="Q101" s="12" t="n"/>
      <c r="R101" s="14" t="n"/>
      <c r="S101" s="12" t="n"/>
    </row>
    <row r="102">
      <c r="A102" s="12" t="n"/>
      <c r="B102" s="13" t="n"/>
      <c r="C102" s="12" t="n"/>
      <c r="D102" s="12" t="n"/>
      <c r="E102" s="14" t="n"/>
      <c r="F102" s="12" t="n"/>
      <c r="G102" s="9">
        <f>IFERROR(IF($I102&lt;&gt;"Fits future sequence","",SUMPRODUCT(--($I$7:$I$106="Fits future sequence"),--($B$7:$B$106&lt;$B102))+SUMPRODUCT(--($I$7:$I102="Fits future sequence"),--($B$7:$B102=$B102))),"")</f>
        <v/>
      </c>
      <c r="H102" s="9">
        <f>IFERROR(IF($I102&lt;&gt;"Fits future sequence","",SUMPRODUCT(--($I$7:$I$106="Fits future sequence"),--($C$7:$C$106=$C102),--($B$7:$B$106&lt;$B102))+SUMPRODUCT(--($I$7:$I102="Fits future sequence"),--($C$7:$C102=$C102),--($B$7:$B102=$B102))),"")</f>
        <v/>
      </c>
      <c r="I102" s="9">
        <f>IFERROR(IF($A102="","",IF(NOT(ISNUMBER($B102)),"Due date needed",IF($B102&lt;TODAY(),"Due date is not future",IF($C102="","Vessel or line needed",IF($D102="","Changeover family needed",IF($L102="Capacity fits","Fits future sequence","Cannot fit future sequence")))))),"")</f>
        <v/>
      </c>
      <c r="J102" s="15">
        <f>IFERROR(IF(OR($A102="",$C102=""),"",IFERROR(VLOOKUP($C102,$Q$7:$S$106,2,FALSE),"")),"")</f>
        <v/>
      </c>
      <c r="K102" s="9">
        <f>IFERROR(IF(OR($A102="",$C102=""),"",IFERROR(VLOOKUP($C102,$Q$7:$S$106,3,FALSE),"")),"")</f>
        <v/>
      </c>
      <c r="L102" s="9">
        <f>IFERROR(IF($A102="","",IF($C102="","Vessel or line needed",IF(NOT(ISNUMBER($E102)),"Required capacity needed",IF($F102="","Required capacity unit needed",IF(NOT(ISNUMBER($J102)),"Vessel or line capacity not found",IF($K102&lt;&gt;$F102,"Capacity units do not match",IF($E102&lt;=$J102,"Capacity fits","Capacity exceeds vessel or line capacity"))))))),"")</f>
        <v/>
      </c>
      <c r="M102" s="9">
        <f>IFERROR(IF(OR($A102="",$H102="",$H102=1),"",INDEX($A$7:$A$106,SUMPRODUCT(IFERROR(($C$7:$C$106=$C102)*($H$7:$H$106=$H102-1)*(ROW($A$7:$A$106)-ROW($A$7)+1),0)))),"")</f>
        <v/>
      </c>
      <c r="N102" s="9">
        <f>IFERROR(IF(OR($A102="",$H102="",$H102=1),"",INDEX($D$7:$D$106,SUMPRODUCT(IFERROR(($C$7:$C$106=$C102)*($H$7:$H$106=$H102-1)*(ROW($D$7:$D$106)-ROW($D$7)+1),0)))),"")</f>
        <v/>
      </c>
      <c r="O102" s="9">
        <f>IFERROR(IF($A102="","",IF($I102&lt;&gt;"Fits future sequence","",IF($H102=1,"First planned batch on vessel or line",IF(OR($D102="",$N102=""),"Changeover family needed",IF($D102=$N102,"Same family continuation","Changeover review needed"))))),"")</f>
        <v/>
      </c>
      <c r="P102" s="9">
        <f>IFERROR(IF($A102="","",IF($I102="Fits future sequence","Scheduled","Unscheduled")),"")</f>
        <v/>
      </c>
      <c r="Q102" s="12" t="n"/>
      <c r="R102" s="14" t="n"/>
      <c r="S102" s="12" t="n"/>
    </row>
    <row r="103">
      <c r="A103" s="12" t="n"/>
      <c r="B103" s="13" t="n"/>
      <c r="C103" s="12" t="n"/>
      <c r="D103" s="12" t="n"/>
      <c r="E103" s="14" t="n"/>
      <c r="F103" s="12" t="n"/>
      <c r="G103" s="9">
        <f>IFERROR(IF($I103&lt;&gt;"Fits future sequence","",SUMPRODUCT(--($I$7:$I$106="Fits future sequence"),--($B$7:$B$106&lt;$B103))+SUMPRODUCT(--($I$7:$I103="Fits future sequence"),--($B$7:$B103=$B103))),"")</f>
        <v/>
      </c>
      <c r="H103" s="9">
        <f>IFERROR(IF($I103&lt;&gt;"Fits future sequence","",SUMPRODUCT(--($I$7:$I$106="Fits future sequence"),--($C$7:$C$106=$C103),--($B$7:$B$106&lt;$B103))+SUMPRODUCT(--($I$7:$I103="Fits future sequence"),--($C$7:$C103=$C103),--($B$7:$B103=$B103))),"")</f>
        <v/>
      </c>
      <c r="I103" s="9">
        <f>IFERROR(IF($A103="","",IF(NOT(ISNUMBER($B103)),"Due date needed",IF($B103&lt;TODAY(),"Due date is not future",IF($C103="","Vessel or line needed",IF($D103="","Changeover family needed",IF($L103="Capacity fits","Fits future sequence","Cannot fit future sequence")))))),"")</f>
        <v/>
      </c>
      <c r="J103" s="15">
        <f>IFERROR(IF(OR($A103="",$C103=""),"",IFERROR(VLOOKUP($C103,$Q$7:$S$106,2,FALSE),"")),"")</f>
        <v/>
      </c>
      <c r="K103" s="9">
        <f>IFERROR(IF(OR($A103="",$C103=""),"",IFERROR(VLOOKUP($C103,$Q$7:$S$106,3,FALSE),"")),"")</f>
        <v/>
      </c>
      <c r="L103" s="9">
        <f>IFERROR(IF($A103="","",IF($C103="","Vessel or line needed",IF(NOT(ISNUMBER($E103)),"Required capacity needed",IF($F103="","Required capacity unit needed",IF(NOT(ISNUMBER($J103)),"Vessel or line capacity not found",IF($K103&lt;&gt;$F103,"Capacity units do not match",IF($E103&lt;=$J103,"Capacity fits","Capacity exceeds vessel or line capacity"))))))),"")</f>
        <v/>
      </c>
      <c r="M103" s="9">
        <f>IFERROR(IF(OR($A103="",$H103="",$H103=1),"",INDEX($A$7:$A$106,SUMPRODUCT(IFERROR(($C$7:$C$106=$C103)*($H$7:$H$106=$H103-1)*(ROW($A$7:$A$106)-ROW($A$7)+1),0)))),"")</f>
        <v/>
      </c>
      <c r="N103" s="9">
        <f>IFERROR(IF(OR($A103="",$H103="",$H103=1),"",INDEX($D$7:$D$106,SUMPRODUCT(IFERROR(($C$7:$C$106=$C103)*($H$7:$H$106=$H103-1)*(ROW($D$7:$D$106)-ROW($D$7)+1),0)))),"")</f>
        <v/>
      </c>
      <c r="O103" s="9">
        <f>IFERROR(IF($A103="","",IF($I103&lt;&gt;"Fits future sequence","",IF($H103=1,"First planned batch on vessel or line",IF(OR($D103="",$N103=""),"Changeover family needed",IF($D103=$N103,"Same family continuation","Changeover review needed"))))),"")</f>
        <v/>
      </c>
      <c r="P103" s="9">
        <f>IFERROR(IF($A103="","",IF($I103="Fits future sequence","Scheduled","Unscheduled")),"")</f>
        <v/>
      </c>
      <c r="Q103" s="12" t="n"/>
      <c r="R103" s="14" t="n"/>
      <c r="S103" s="12" t="n"/>
    </row>
    <row r="104">
      <c r="A104" s="12" t="n"/>
      <c r="B104" s="13" t="n"/>
      <c r="C104" s="12" t="n"/>
      <c r="D104" s="12" t="n"/>
      <c r="E104" s="14" t="n"/>
      <c r="F104" s="12" t="n"/>
      <c r="G104" s="9">
        <f>IFERROR(IF($I104&lt;&gt;"Fits future sequence","",SUMPRODUCT(--($I$7:$I$106="Fits future sequence"),--($B$7:$B$106&lt;$B104))+SUMPRODUCT(--($I$7:$I104="Fits future sequence"),--($B$7:$B104=$B104))),"")</f>
        <v/>
      </c>
      <c r="H104" s="9">
        <f>IFERROR(IF($I104&lt;&gt;"Fits future sequence","",SUMPRODUCT(--($I$7:$I$106="Fits future sequence"),--($C$7:$C$106=$C104),--($B$7:$B$106&lt;$B104))+SUMPRODUCT(--($I$7:$I104="Fits future sequence"),--($C$7:$C104=$C104),--($B$7:$B104=$B104))),"")</f>
        <v/>
      </c>
      <c r="I104" s="9">
        <f>IFERROR(IF($A104="","",IF(NOT(ISNUMBER($B104)),"Due date needed",IF($B104&lt;TODAY(),"Due date is not future",IF($C104="","Vessel or line needed",IF($D104="","Changeover family needed",IF($L104="Capacity fits","Fits future sequence","Cannot fit future sequence")))))),"")</f>
        <v/>
      </c>
      <c r="J104" s="15">
        <f>IFERROR(IF(OR($A104="",$C104=""),"",IFERROR(VLOOKUP($C104,$Q$7:$S$106,2,FALSE),"")),"")</f>
        <v/>
      </c>
      <c r="K104" s="9">
        <f>IFERROR(IF(OR($A104="",$C104=""),"",IFERROR(VLOOKUP($C104,$Q$7:$S$106,3,FALSE),"")),"")</f>
        <v/>
      </c>
      <c r="L104" s="9">
        <f>IFERROR(IF($A104="","",IF($C104="","Vessel or line needed",IF(NOT(ISNUMBER($E104)),"Required capacity needed",IF($F104="","Required capacity unit needed",IF(NOT(ISNUMBER($J104)),"Vessel or line capacity not found",IF($K104&lt;&gt;$F104,"Capacity units do not match",IF($E104&lt;=$J104,"Capacity fits","Capacity exceeds vessel or line capacity"))))))),"")</f>
        <v/>
      </c>
      <c r="M104" s="9">
        <f>IFERROR(IF(OR($A104="",$H104="",$H104=1),"",INDEX($A$7:$A$106,SUMPRODUCT(IFERROR(($C$7:$C$106=$C104)*($H$7:$H$106=$H104-1)*(ROW($A$7:$A$106)-ROW($A$7)+1),0)))),"")</f>
        <v/>
      </c>
      <c r="N104" s="9">
        <f>IFERROR(IF(OR($A104="",$H104="",$H104=1),"",INDEX($D$7:$D$106,SUMPRODUCT(IFERROR(($C$7:$C$106=$C104)*($H$7:$H$106=$H104-1)*(ROW($D$7:$D$106)-ROW($D$7)+1),0)))),"")</f>
        <v/>
      </c>
      <c r="O104" s="9">
        <f>IFERROR(IF($A104="","",IF($I104&lt;&gt;"Fits future sequence","",IF($H104=1,"First planned batch on vessel or line",IF(OR($D104="",$N104=""),"Changeover family needed",IF($D104=$N104,"Same family continuation","Changeover review needed"))))),"")</f>
        <v/>
      </c>
      <c r="P104" s="9">
        <f>IFERROR(IF($A104="","",IF($I104="Fits future sequence","Scheduled","Unscheduled")),"")</f>
        <v/>
      </c>
      <c r="Q104" s="12" t="n"/>
      <c r="R104" s="14" t="n"/>
      <c r="S104" s="12" t="n"/>
    </row>
    <row r="105">
      <c r="A105" s="12" t="n"/>
      <c r="B105" s="13" t="n"/>
      <c r="C105" s="12" t="n"/>
      <c r="D105" s="12" t="n"/>
      <c r="E105" s="14" t="n"/>
      <c r="F105" s="12" t="n"/>
      <c r="G105" s="9">
        <f>IFERROR(IF($I105&lt;&gt;"Fits future sequence","",SUMPRODUCT(--($I$7:$I$106="Fits future sequence"),--($B$7:$B$106&lt;$B105))+SUMPRODUCT(--($I$7:$I105="Fits future sequence"),--($B$7:$B105=$B105))),"")</f>
        <v/>
      </c>
      <c r="H105" s="9">
        <f>IFERROR(IF($I105&lt;&gt;"Fits future sequence","",SUMPRODUCT(--($I$7:$I$106="Fits future sequence"),--($C$7:$C$106=$C105),--($B$7:$B$106&lt;$B105))+SUMPRODUCT(--($I$7:$I105="Fits future sequence"),--($C$7:$C105=$C105),--($B$7:$B105=$B105))),"")</f>
        <v/>
      </c>
      <c r="I105" s="9">
        <f>IFERROR(IF($A105="","",IF(NOT(ISNUMBER($B105)),"Due date needed",IF($B105&lt;TODAY(),"Due date is not future",IF($C105="","Vessel or line needed",IF($D105="","Changeover family needed",IF($L105="Capacity fits","Fits future sequence","Cannot fit future sequence")))))),"")</f>
        <v/>
      </c>
      <c r="J105" s="15">
        <f>IFERROR(IF(OR($A105="",$C105=""),"",IFERROR(VLOOKUP($C105,$Q$7:$S$106,2,FALSE),"")),"")</f>
        <v/>
      </c>
      <c r="K105" s="9">
        <f>IFERROR(IF(OR($A105="",$C105=""),"",IFERROR(VLOOKUP($C105,$Q$7:$S$106,3,FALSE),"")),"")</f>
        <v/>
      </c>
      <c r="L105" s="9">
        <f>IFERROR(IF($A105="","",IF($C105="","Vessel or line needed",IF(NOT(ISNUMBER($E105)),"Required capacity needed",IF($F105="","Required capacity unit needed",IF(NOT(ISNUMBER($J105)),"Vessel or line capacity not found",IF($K105&lt;&gt;$F105,"Capacity units do not match",IF($E105&lt;=$J105,"Capacity fits","Capacity exceeds vessel or line capacity"))))))),"")</f>
        <v/>
      </c>
      <c r="M105" s="9">
        <f>IFERROR(IF(OR($A105="",$H105="",$H105=1),"",INDEX($A$7:$A$106,SUMPRODUCT(IFERROR(($C$7:$C$106=$C105)*($H$7:$H$106=$H105-1)*(ROW($A$7:$A$106)-ROW($A$7)+1),0)))),"")</f>
        <v/>
      </c>
      <c r="N105" s="9">
        <f>IFERROR(IF(OR($A105="",$H105="",$H105=1),"",INDEX($D$7:$D$106,SUMPRODUCT(IFERROR(($C$7:$C$106=$C105)*($H$7:$H$106=$H105-1)*(ROW($D$7:$D$106)-ROW($D$7)+1),0)))),"")</f>
        <v/>
      </c>
      <c r="O105" s="9">
        <f>IFERROR(IF($A105="","",IF($I105&lt;&gt;"Fits future sequence","",IF($H105=1,"First planned batch on vessel or line",IF(OR($D105="",$N105=""),"Changeover family needed",IF($D105=$N105,"Same family continuation","Changeover review needed"))))),"")</f>
        <v/>
      </c>
      <c r="P105" s="9">
        <f>IFERROR(IF($A105="","",IF($I105="Fits future sequence","Scheduled","Unscheduled")),"")</f>
        <v/>
      </c>
      <c r="Q105" s="12" t="n"/>
      <c r="R105" s="14" t="n"/>
      <c r="S105" s="12" t="n"/>
    </row>
    <row r="106">
      <c r="A106" s="12" t="n"/>
      <c r="B106" s="13" t="n"/>
      <c r="C106" s="12" t="n"/>
      <c r="D106" s="12" t="n"/>
      <c r="E106" s="14" t="n"/>
      <c r="F106" s="12" t="n"/>
      <c r="G106" s="9">
        <f>IFERROR(IF($I106&lt;&gt;"Fits future sequence","",SUMPRODUCT(--($I$7:$I$106="Fits future sequence"),--($B$7:$B$106&lt;$B106))+SUMPRODUCT(--($I$7:$I106="Fits future sequence"),--($B$7:$B106=$B106))),"")</f>
        <v/>
      </c>
      <c r="H106" s="9">
        <f>IFERROR(IF($I106&lt;&gt;"Fits future sequence","",SUMPRODUCT(--($I$7:$I$106="Fits future sequence"),--($C$7:$C$106=$C106),--($B$7:$B$106&lt;$B106))+SUMPRODUCT(--($I$7:$I106="Fits future sequence"),--($C$7:$C106=$C106),--($B$7:$B106=$B106))),"")</f>
        <v/>
      </c>
      <c r="I106" s="9">
        <f>IFERROR(IF($A106="","",IF(NOT(ISNUMBER($B106)),"Due date needed",IF($B106&lt;TODAY(),"Due date is not future",IF($C106="","Vessel or line needed",IF($D106="","Changeover family needed",IF($L106="Capacity fits","Fits future sequence","Cannot fit future sequence")))))),"")</f>
        <v/>
      </c>
      <c r="J106" s="15">
        <f>IFERROR(IF(OR($A106="",$C106=""),"",IFERROR(VLOOKUP($C106,$Q$7:$S$106,2,FALSE),"")),"")</f>
        <v/>
      </c>
      <c r="K106" s="9">
        <f>IFERROR(IF(OR($A106="",$C106=""),"",IFERROR(VLOOKUP($C106,$Q$7:$S$106,3,FALSE),"")),"")</f>
        <v/>
      </c>
      <c r="L106" s="9">
        <f>IFERROR(IF($A106="","",IF($C106="","Vessel or line needed",IF(NOT(ISNUMBER($E106)),"Required capacity needed",IF($F106="","Required capacity unit needed",IF(NOT(ISNUMBER($J106)),"Vessel or line capacity not found",IF($K106&lt;&gt;$F106,"Capacity units do not match",IF($E106&lt;=$J106,"Capacity fits","Capacity exceeds vessel or line capacity"))))))),"")</f>
        <v/>
      </c>
      <c r="M106" s="9">
        <f>IFERROR(IF(OR($A106="",$H106="",$H106=1),"",INDEX($A$7:$A$106,SUMPRODUCT(IFERROR(($C$7:$C$106=$C106)*($H$7:$H$106=$H106-1)*(ROW($A$7:$A$106)-ROW($A$7)+1),0)))),"")</f>
        <v/>
      </c>
      <c r="N106" s="9">
        <f>IFERROR(IF(OR($A106="",$H106="",$H106=1),"",INDEX($D$7:$D$106,SUMPRODUCT(IFERROR(($C$7:$C$106=$C106)*($H$7:$H$106=$H106-1)*(ROW($D$7:$D$106)-ROW($D$7)+1),0)))),"")</f>
        <v/>
      </c>
      <c r="O106" s="9">
        <f>IFERROR(IF($A106="","",IF($I106&lt;&gt;"Fits future sequence","",IF($H106=1,"First planned batch on vessel or line",IF(OR($D106="",$N106=""),"Changeover family needed",IF($D106=$N106,"Same family continuation","Changeover review needed"))))),"")</f>
        <v/>
      </c>
      <c r="P106" s="9">
        <f>IFERROR(IF($A106="","",IF($I106="Fits future sequence","Scheduled","Unscheduled")),"")</f>
        <v/>
      </c>
      <c r="Q106" s="12" t="n"/>
      <c r="R106" s="14" t="n"/>
      <c r="S106" s="12" t="n"/>
    </row>
  </sheetData>
  <mergeCells count="2">
    <mergeCell ref="A1:P1"/>
    <mergeCell ref="Q1:S1"/>
  </mergeCells>
  <conditionalFormatting sqref="I7:I106">
    <cfRule type="expression" priority="1" dxfId="2">
      <formula>I7="Fits future sequence"</formula>
    </cfRule>
    <cfRule type="expression" priority="2" dxfId="0">
      <formula>I7="Cannot fit future sequence"</formula>
    </cfRule>
    <cfRule type="expression" priority="3" dxfId="1">
      <formula>ISNUMBER(SEARCH("needed",I7))</formula>
    </cfRule>
    <cfRule type="expression" priority="4" dxfId="0">
      <formula>I7="Due date is not future"</formula>
    </cfRule>
  </conditionalFormatting>
  <conditionalFormatting sqref="L7:L106">
    <cfRule type="expression" priority="5" dxfId="2">
      <formula>L7="Capacity fits"</formula>
    </cfRule>
    <cfRule type="expression" priority="6" dxfId="0">
      <formula>ISNUMBER(SEARCH("exceeds",L7))</formula>
    </cfRule>
    <cfRule type="expression" priority="7" dxfId="0">
      <formula>ISNUMBER(SEARCH("do not match",L7))</formula>
    </cfRule>
    <cfRule type="expression" priority="8" dxfId="1">
      <formula>ISNUMBER(SEARCH("needed",L7))</formula>
    </cfRule>
    <cfRule type="expression" priority="9" dxfId="1">
      <formula>ISNUMBER(SEARCH("not found",L7))</formula>
    </cfRule>
  </conditionalFormatting>
  <conditionalFormatting sqref="O7:O106">
    <cfRule type="expression" priority="10" dxfId="2">
      <formula>O7="Same family continuation"</formula>
    </cfRule>
    <cfRule type="expression" priority="11" dxfId="3">
      <formula>O7="First planned batch on vessel or line"</formula>
    </cfRule>
    <cfRule type="expression" priority="12" dxfId="1">
      <formula>O7="Changeover review needed"</formula>
    </cfRule>
    <cfRule type="expression" priority="13" dxfId="1">
      <formula>O7="Changeover family needed"</formula>
    </cfRule>
  </conditionalFormatting>
  <conditionalFormatting sqref="P7:P106">
    <cfRule type="expression" priority="14" dxfId="2">
      <formula>P7="Scheduled"</formula>
    </cfRule>
    <cfRule type="expression" priority="15" dxfId="0">
      <formula>P7="Unscheduled"</formula>
    </cfRule>
  </conditionalFormatting>
  <dataValidations count="5">
    <dataValidation sqref="B7:B106" showErrorMessage="1" showInputMessage="1" allowBlank="1" type="custom">
      <formula1>=OR(B7="",ISNUMBER(B7))</formula1>
    </dataValidation>
    <dataValidation sqref="C7:C106" showErrorMessage="1" showInputMessage="1" allowBlank="1" type="list">
      <formula1>=$Q$7:$Q$106</formula1>
    </dataValidation>
    <dataValidation sqref="E7:E106" showErrorMessage="1" showInputMessage="1" allowBlank="1" type="custom">
      <formula1>=OR(E7="",ISNUMBER(E7))</formula1>
    </dataValidation>
    <dataValidation sqref="F7:F106" showErrorMessage="1" showInputMessage="1" allowBlank="1" type="list">
      <formula1>=$S$7:$S$106</formula1>
    </dataValidation>
    <dataValidation sqref="R7:R106" showErrorMessage="1" showInputMessage="1" allowBlank="1" type="custom">
      <formula1>=OR(R7="",ISNUMBER(R7))</formula1>
    </dataValidation>
  </dataValidation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xl/worksheets/sheet3.xml><?xml version="1.0" encoding="utf-8"?>
<worksheet xmlns="http://schemas.openxmlformats.org/spreadsheetml/2006/main">
  <sheetPr>
    <outlinePr summaryBelow="1" summaryRight="1"/>
    <pageSetUpPr fitToPage="1"/>
  </sheetPr>
  <dimension ref="A1:J216"/>
  <sheetViews>
    <sheetView showGridLines="0" zoomScale="90" workbookViewId="0">
      <pane ySplit="6" topLeftCell="A7" activePane="bottomLeft" state="frozen"/>
      <selection pane="bottomLeft" activeCell="A1" sqref="A1"/>
    </sheetView>
  </sheetViews>
  <sheetFormatPr baseColWidth="8" defaultRowHeight="15"/>
  <cols>
    <col width="14" customWidth="1" min="1" max="1"/>
    <col width="18" customWidth="1" min="2" max="2"/>
    <col width="13" customWidth="1" min="3" max="3"/>
    <col width="18" customWidth="1" min="4" max="4"/>
    <col width="18" customWidth="1" min="5" max="5"/>
    <col width="18" customWidth="1" min="6" max="6"/>
    <col width="14" customWidth="1" min="7" max="7"/>
    <col width="32" customWidth="1" min="8" max="8"/>
    <col width="31" customWidth="1" min="9" max="9"/>
    <col width="18" customWidth="1" min="10" max="10"/>
  </cols>
  <sheetData>
    <row r="1" ht="26" customHeight="1">
      <c r="A1" s="1" t="inlineStr">
        <is>
          <t>Future Batch Calendar and Unscheduled Batch List</t>
        </is>
      </c>
      <c r="B1" s="19" t="n"/>
      <c r="C1" s="19" t="n"/>
      <c r="D1" s="19" t="n"/>
      <c r="E1" s="19" t="n"/>
      <c r="F1" s="19" t="n"/>
      <c r="G1" s="19" t="n"/>
      <c r="H1" s="19" t="n"/>
      <c r="I1" s="19" t="n"/>
      <c r="J1" s="20" t="n"/>
    </row>
    <row r="2" ht="19" customHeight="1">
      <c r="A2" s="2" t="inlineStr">
        <is>
          <t>The future batch calendar displays scheduled production batches in due-date order. Same-day batches follow their source-row order.</t>
        </is>
      </c>
    </row>
    <row r="3" ht="19" customHeight="1">
      <c r="A3" s="3" t="inlineStr">
        <is>
          <t>Illustrative output may appear until the example input rows are replaced.</t>
        </is>
      </c>
    </row>
    <row r="6" ht="36" customHeight="1">
      <c r="A6" s="8" t="inlineStr">
        <is>
          <t>Calendar Order</t>
        </is>
      </c>
      <c r="B6" s="8" t="inlineStr">
        <is>
          <t>Planned Batch ID</t>
        </is>
      </c>
      <c r="C6" s="8" t="inlineStr">
        <is>
          <t>Due Date</t>
        </is>
      </c>
      <c r="D6" s="8" t="inlineStr">
        <is>
          <t>Vessel or Line</t>
        </is>
      </c>
      <c r="E6" s="8" t="inlineStr">
        <is>
          <t>Changeover Family</t>
        </is>
      </c>
      <c r="F6" s="8" t="inlineStr">
        <is>
          <t>Required Capacity</t>
        </is>
      </c>
      <c r="G6" s="8" t="inlineStr">
        <is>
          <t>Capacity Unit</t>
        </is>
      </c>
      <c r="H6" s="8" t="inlineStr">
        <is>
          <t>Capacity Check</t>
        </is>
      </c>
      <c r="I6" s="8" t="inlineStr">
        <is>
          <t>Changeover Check</t>
        </is>
      </c>
      <c r="J6" s="8" t="inlineStr">
        <is>
          <t>Scheduling Result</t>
        </is>
      </c>
    </row>
    <row r="7">
      <c r="A7" s="9">
        <f>IFERROR(IF(ROWS($A$7:A7)&lt;=SUMPRODUCT(--('Batch Schedule'!$I$7:$I$106="Fits future sequence")),ROWS($A$7:A7),""),"")</f>
        <v/>
      </c>
      <c r="B7" s="9">
        <f>IFERROR(IF($A7="","",INDEX('Batch Schedule'!$A$7:$A$106,MATCH($A7,'Batch Schedule'!$G$7:$G$106,0))),"")</f>
        <v/>
      </c>
      <c r="C7" s="10">
        <f>IFERROR(IF($A7="","",INDEX('Batch Schedule'!$B$7:$B$106,MATCH($A7,'Batch Schedule'!$G$7:$G$106,0))),"")</f>
        <v/>
      </c>
      <c r="D7" s="9">
        <f>IFERROR(IF($A7="","",INDEX('Batch Schedule'!$C$7:$C$106,MATCH($A7,'Batch Schedule'!$G$7:$G$106,0))),"")</f>
        <v/>
      </c>
      <c r="E7" s="9">
        <f>IFERROR(IF($A7="","",INDEX('Batch Schedule'!$D$7:$D$106,MATCH($A7,'Batch Schedule'!$G$7:$G$106,0))),"")</f>
        <v/>
      </c>
      <c r="F7" s="15">
        <f>IFERROR(IF($A7="","",INDEX('Batch Schedule'!$E$7:$E$106,MATCH($A7,'Batch Schedule'!$G$7:$G$106,0))),"")</f>
        <v/>
      </c>
      <c r="G7" s="9">
        <f>IFERROR(IF($A7="","",INDEX('Batch Schedule'!$F$7:$F$106,MATCH($A7,'Batch Schedule'!$G$7:$G$106,0))),"")</f>
        <v/>
      </c>
      <c r="H7" s="9">
        <f>IFERROR(IF($A7="","",INDEX('Batch Schedule'!$L$7:$L$106,MATCH($A7,'Batch Schedule'!$G$7:$G$106,0))),"")</f>
        <v/>
      </c>
      <c r="I7" s="9">
        <f>IFERROR(IF($A7="","",INDEX('Batch Schedule'!$O$7:$O$106,MATCH($A7,'Batch Schedule'!$G$7:$G$106,0))),"")</f>
        <v/>
      </c>
      <c r="J7" s="9">
        <f>IFERROR(IF($A7="","",INDEX('Batch Schedule'!$P$7:$P$106,MATCH($A7,'Batch Schedule'!$G$7:$G$106,0))),"")</f>
        <v/>
      </c>
    </row>
    <row r="8">
      <c r="A8" s="9">
        <f>IFERROR(IF(ROWS($A$7:A8)&lt;=SUMPRODUCT(--('Batch Schedule'!$I$7:$I$106="Fits future sequence")),ROWS($A$7:A8),""),"")</f>
        <v/>
      </c>
      <c r="B8" s="9">
        <f>IFERROR(IF($A8="","",INDEX('Batch Schedule'!$A$7:$A$106,MATCH($A8,'Batch Schedule'!$G$7:$G$106,0))),"")</f>
        <v/>
      </c>
      <c r="C8" s="10">
        <f>IFERROR(IF($A8="","",INDEX('Batch Schedule'!$B$7:$B$106,MATCH($A8,'Batch Schedule'!$G$7:$G$106,0))),"")</f>
        <v/>
      </c>
      <c r="D8" s="9">
        <f>IFERROR(IF($A8="","",INDEX('Batch Schedule'!$C$7:$C$106,MATCH($A8,'Batch Schedule'!$G$7:$G$106,0))),"")</f>
        <v/>
      </c>
      <c r="E8" s="9">
        <f>IFERROR(IF($A8="","",INDEX('Batch Schedule'!$D$7:$D$106,MATCH($A8,'Batch Schedule'!$G$7:$G$106,0))),"")</f>
        <v/>
      </c>
      <c r="F8" s="15">
        <f>IFERROR(IF($A8="","",INDEX('Batch Schedule'!$E$7:$E$106,MATCH($A8,'Batch Schedule'!$G$7:$G$106,0))),"")</f>
        <v/>
      </c>
      <c r="G8" s="9">
        <f>IFERROR(IF($A8="","",INDEX('Batch Schedule'!$F$7:$F$106,MATCH($A8,'Batch Schedule'!$G$7:$G$106,0))),"")</f>
        <v/>
      </c>
      <c r="H8" s="9">
        <f>IFERROR(IF($A8="","",INDEX('Batch Schedule'!$L$7:$L$106,MATCH($A8,'Batch Schedule'!$G$7:$G$106,0))),"")</f>
        <v/>
      </c>
      <c r="I8" s="9">
        <f>IFERROR(IF($A8="","",INDEX('Batch Schedule'!$O$7:$O$106,MATCH($A8,'Batch Schedule'!$G$7:$G$106,0))),"")</f>
        <v/>
      </c>
      <c r="J8" s="9">
        <f>IFERROR(IF($A8="","",INDEX('Batch Schedule'!$P$7:$P$106,MATCH($A8,'Batch Schedule'!$G$7:$G$106,0))),"")</f>
        <v/>
      </c>
    </row>
    <row r="9">
      <c r="A9" s="9">
        <f>IFERROR(IF(ROWS($A$7:A9)&lt;=SUMPRODUCT(--('Batch Schedule'!$I$7:$I$106="Fits future sequence")),ROWS($A$7:A9),""),"")</f>
        <v/>
      </c>
      <c r="B9" s="9">
        <f>IFERROR(IF($A9="","",INDEX('Batch Schedule'!$A$7:$A$106,MATCH($A9,'Batch Schedule'!$G$7:$G$106,0))),"")</f>
        <v/>
      </c>
      <c r="C9" s="10">
        <f>IFERROR(IF($A9="","",INDEX('Batch Schedule'!$B$7:$B$106,MATCH($A9,'Batch Schedule'!$G$7:$G$106,0))),"")</f>
        <v/>
      </c>
      <c r="D9" s="9">
        <f>IFERROR(IF($A9="","",INDEX('Batch Schedule'!$C$7:$C$106,MATCH($A9,'Batch Schedule'!$G$7:$G$106,0))),"")</f>
        <v/>
      </c>
      <c r="E9" s="9">
        <f>IFERROR(IF($A9="","",INDEX('Batch Schedule'!$D$7:$D$106,MATCH($A9,'Batch Schedule'!$G$7:$G$106,0))),"")</f>
        <v/>
      </c>
      <c r="F9" s="15">
        <f>IFERROR(IF($A9="","",INDEX('Batch Schedule'!$E$7:$E$106,MATCH($A9,'Batch Schedule'!$G$7:$G$106,0))),"")</f>
        <v/>
      </c>
      <c r="G9" s="9">
        <f>IFERROR(IF($A9="","",INDEX('Batch Schedule'!$F$7:$F$106,MATCH($A9,'Batch Schedule'!$G$7:$G$106,0))),"")</f>
        <v/>
      </c>
      <c r="H9" s="9">
        <f>IFERROR(IF($A9="","",INDEX('Batch Schedule'!$L$7:$L$106,MATCH($A9,'Batch Schedule'!$G$7:$G$106,0))),"")</f>
        <v/>
      </c>
      <c r="I9" s="9">
        <f>IFERROR(IF($A9="","",INDEX('Batch Schedule'!$O$7:$O$106,MATCH($A9,'Batch Schedule'!$G$7:$G$106,0))),"")</f>
        <v/>
      </c>
      <c r="J9" s="9">
        <f>IFERROR(IF($A9="","",INDEX('Batch Schedule'!$P$7:$P$106,MATCH($A9,'Batch Schedule'!$G$7:$G$106,0))),"")</f>
        <v/>
      </c>
    </row>
    <row r="10">
      <c r="A10" s="9">
        <f>IFERROR(IF(ROWS($A$7:A10)&lt;=SUMPRODUCT(--('Batch Schedule'!$I$7:$I$106="Fits future sequence")),ROWS($A$7:A10),""),"")</f>
        <v/>
      </c>
      <c r="B10" s="9">
        <f>IFERROR(IF($A10="","",INDEX('Batch Schedule'!$A$7:$A$106,MATCH($A10,'Batch Schedule'!$G$7:$G$106,0))),"")</f>
        <v/>
      </c>
      <c r="C10" s="10">
        <f>IFERROR(IF($A10="","",INDEX('Batch Schedule'!$B$7:$B$106,MATCH($A10,'Batch Schedule'!$G$7:$G$106,0))),"")</f>
        <v/>
      </c>
      <c r="D10" s="9">
        <f>IFERROR(IF($A10="","",INDEX('Batch Schedule'!$C$7:$C$106,MATCH($A10,'Batch Schedule'!$G$7:$G$106,0))),"")</f>
        <v/>
      </c>
      <c r="E10" s="9">
        <f>IFERROR(IF($A10="","",INDEX('Batch Schedule'!$D$7:$D$106,MATCH($A10,'Batch Schedule'!$G$7:$G$106,0))),"")</f>
        <v/>
      </c>
      <c r="F10" s="15">
        <f>IFERROR(IF($A10="","",INDEX('Batch Schedule'!$E$7:$E$106,MATCH($A10,'Batch Schedule'!$G$7:$G$106,0))),"")</f>
        <v/>
      </c>
      <c r="G10" s="9">
        <f>IFERROR(IF($A10="","",INDEX('Batch Schedule'!$F$7:$F$106,MATCH($A10,'Batch Schedule'!$G$7:$G$106,0))),"")</f>
        <v/>
      </c>
      <c r="H10" s="9">
        <f>IFERROR(IF($A10="","",INDEX('Batch Schedule'!$L$7:$L$106,MATCH($A10,'Batch Schedule'!$G$7:$G$106,0))),"")</f>
        <v/>
      </c>
      <c r="I10" s="9">
        <f>IFERROR(IF($A10="","",INDEX('Batch Schedule'!$O$7:$O$106,MATCH($A10,'Batch Schedule'!$G$7:$G$106,0))),"")</f>
        <v/>
      </c>
      <c r="J10" s="9">
        <f>IFERROR(IF($A10="","",INDEX('Batch Schedule'!$P$7:$P$106,MATCH($A10,'Batch Schedule'!$G$7:$G$106,0))),"")</f>
        <v/>
      </c>
    </row>
    <row r="11">
      <c r="A11" s="9">
        <f>IFERROR(IF(ROWS($A$7:A11)&lt;=SUMPRODUCT(--('Batch Schedule'!$I$7:$I$106="Fits future sequence")),ROWS($A$7:A11),""),"")</f>
        <v/>
      </c>
      <c r="B11" s="9">
        <f>IFERROR(IF($A11="","",INDEX('Batch Schedule'!$A$7:$A$106,MATCH($A11,'Batch Schedule'!$G$7:$G$106,0))),"")</f>
        <v/>
      </c>
      <c r="C11" s="10">
        <f>IFERROR(IF($A11="","",INDEX('Batch Schedule'!$B$7:$B$106,MATCH($A11,'Batch Schedule'!$G$7:$G$106,0))),"")</f>
        <v/>
      </c>
      <c r="D11" s="9">
        <f>IFERROR(IF($A11="","",INDEX('Batch Schedule'!$C$7:$C$106,MATCH($A11,'Batch Schedule'!$G$7:$G$106,0))),"")</f>
        <v/>
      </c>
      <c r="E11" s="9">
        <f>IFERROR(IF($A11="","",INDEX('Batch Schedule'!$D$7:$D$106,MATCH($A11,'Batch Schedule'!$G$7:$G$106,0))),"")</f>
        <v/>
      </c>
      <c r="F11" s="15">
        <f>IFERROR(IF($A11="","",INDEX('Batch Schedule'!$E$7:$E$106,MATCH($A11,'Batch Schedule'!$G$7:$G$106,0))),"")</f>
        <v/>
      </c>
      <c r="G11" s="9">
        <f>IFERROR(IF($A11="","",INDEX('Batch Schedule'!$F$7:$F$106,MATCH($A11,'Batch Schedule'!$G$7:$G$106,0))),"")</f>
        <v/>
      </c>
      <c r="H11" s="9">
        <f>IFERROR(IF($A11="","",INDEX('Batch Schedule'!$L$7:$L$106,MATCH($A11,'Batch Schedule'!$G$7:$G$106,0))),"")</f>
        <v/>
      </c>
      <c r="I11" s="9">
        <f>IFERROR(IF($A11="","",INDEX('Batch Schedule'!$O$7:$O$106,MATCH($A11,'Batch Schedule'!$G$7:$G$106,0))),"")</f>
        <v/>
      </c>
      <c r="J11" s="9">
        <f>IFERROR(IF($A11="","",INDEX('Batch Schedule'!$P$7:$P$106,MATCH($A11,'Batch Schedule'!$G$7:$G$106,0))),"")</f>
        <v/>
      </c>
    </row>
    <row r="12">
      <c r="A12" s="9">
        <f>IFERROR(IF(ROWS($A$7:A12)&lt;=SUMPRODUCT(--('Batch Schedule'!$I$7:$I$106="Fits future sequence")),ROWS($A$7:A12),""),"")</f>
        <v/>
      </c>
      <c r="B12" s="9">
        <f>IFERROR(IF($A12="","",INDEX('Batch Schedule'!$A$7:$A$106,MATCH($A12,'Batch Schedule'!$G$7:$G$106,0))),"")</f>
        <v/>
      </c>
      <c r="C12" s="10">
        <f>IFERROR(IF($A12="","",INDEX('Batch Schedule'!$B$7:$B$106,MATCH($A12,'Batch Schedule'!$G$7:$G$106,0))),"")</f>
        <v/>
      </c>
      <c r="D12" s="9">
        <f>IFERROR(IF($A12="","",INDEX('Batch Schedule'!$C$7:$C$106,MATCH($A12,'Batch Schedule'!$G$7:$G$106,0))),"")</f>
        <v/>
      </c>
      <c r="E12" s="9">
        <f>IFERROR(IF($A12="","",INDEX('Batch Schedule'!$D$7:$D$106,MATCH($A12,'Batch Schedule'!$G$7:$G$106,0))),"")</f>
        <v/>
      </c>
      <c r="F12" s="15">
        <f>IFERROR(IF($A12="","",INDEX('Batch Schedule'!$E$7:$E$106,MATCH($A12,'Batch Schedule'!$G$7:$G$106,0))),"")</f>
        <v/>
      </c>
      <c r="G12" s="9">
        <f>IFERROR(IF($A12="","",INDEX('Batch Schedule'!$F$7:$F$106,MATCH($A12,'Batch Schedule'!$G$7:$G$106,0))),"")</f>
        <v/>
      </c>
      <c r="H12" s="9">
        <f>IFERROR(IF($A12="","",INDEX('Batch Schedule'!$L$7:$L$106,MATCH($A12,'Batch Schedule'!$G$7:$G$106,0))),"")</f>
        <v/>
      </c>
      <c r="I12" s="9">
        <f>IFERROR(IF($A12="","",INDEX('Batch Schedule'!$O$7:$O$106,MATCH($A12,'Batch Schedule'!$G$7:$G$106,0))),"")</f>
        <v/>
      </c>
      <c r="J12" s="9">
        <f>IFERROR(IF($A12="","",INDEX('Batch Schedule'!$P$7:$P$106,MATCH($A12,'Batch Schedule'!$G$7:$G$106,0))),"")</f>
        <v/>
      </c>
    </row>
    <row r="13">
      <c r="A13" s="9">
        <f>IFERROR(IF(ROWS($A$7:A13)&lt;=SUMPRODUCT(--('Batch Schedule'!$I$7:$I$106="Fits future sequence")),ROWS($A$7:A13),""),"")</f>
        <v/>
      </c>
      <c r="B13" s="9">
        <f>IFERROR(IF($A13="","",INDEX('Batch Schedule'!$A$7:$A$106,MATCH($A13,'Batch Schedule'!$G$7:$G$106,0))),"")</f>
        <v/>
      </c>
      <c r="C13" s="10">
        <f>IFERROR(IF($A13="","",INDEX('Batch Schedule'!$B$7:$B$106,MATCH($A13,'Batch Schedule'!$G$7:$G$106,0))),"")</f>
        <v/>
      </c>
      <c r="D13" s="9">
        <f>IFERROR(IF($A13="","",INDEX('Batch Schedule'!$C$7:$C$106,MATCH($A13,'Batch Schedule'!$G$7:$G$106,0))),"")</f>
        <v/>
      </c>
      <c r="E13" s="9">
        <f>IFERROR(IF($A13="","",INDEX('Batch Schedule'!$D$7:$D$106,MATCH($A13,'Batch Schedule'!$G$7:$G$106,0))),"")</f>
        <v/>
      </c>
      <c r="F13" s="15">
        <f>IFERROR(IF($A13="","",INDEX('Batch Schedule'!$E$7:$E$106,MATCH($A13,'Batch Schedule'!$G$7:$G$106,0))),"")</f>
        <v/>
      </c>
      <c r="G13" s="9">
        <f>IFERROR(IF($A13="","",INDEX('Batch Schedule'!$F$7:$F$106,MATCH($A13,'Batch Schedule'!$G$7:$G$106,0))),"")</f>
        <v/>
      </c>
      <c r="H13" s="9">
        <f>IFERROR(IF($A13="","",INDEX('Batch Schedule'!$L$7:$L$106,MATCH($A13,'Batch Schedule'!$G$7:$G$106,0))),"")</f>
        <v/>
      </c>
      <c r="I13" s="9">
        <f>IFERROR(IF($A13="","",INDEX('Batch Schedule'!$O$7:$O$106,MATCH($A13,'Batch Schedule'!$G$7:$G$106,0))),"")</f>
        <v/>
      </c>
      <c r="J13" s="9">
        <f>IFERROR(IF($A13="","",INDEX('Batch Schedule'!$P$7:$P$106,MATCH($A13,'Batch Schedule'!$G$7:$G$106,0))),"")</f>
        <v/>
      </c>
    </row>
    <row r="14">
      <c r="A14" s="9">
        <f>IFERROR(IF(ROWS($A$7:A14)&lt;=SUMPRODUCT(--('Batch Schedule'!$I$7:$I$106="Fits future sequence")),ROWS($A$7:A14),""),"")</f>
        <v/>
      </c>
      <c r="B14" s="9">
        <f>IFERROR(IF($A14="","",INDEX('Batch Schedule'!$A$7:$A$106,MATCH($A14,'Batch Schedule'!$G$7:$G$106,0))),"")</f>
        <v/>
      </c>
      <c r="C14" s="10">
        <f>IFERROR(IF($A14="","",INDEX('Batch Schedule'!$B$7:$B$106,MATCH($A14,'Batch Schedule'!$G$7:$G$106,0))),"")</f>
        <v/>
      </c>
      <c r="D14" s="9">
        <f>IFERROR(IF($A14="","",INDEX('Batch Schedule'!$C$7:$C$106,MATCH($A14,'Batch Schedule'!$G$7:$G$106,0))),"")</f>
        <v/>
      </c>
      <c r="E14" s="9">
        <f>IFERROR(IF($A14="","",INDEX('Batch Schedule'!$D$7:$D$106,MATCH($A14,'Batch Schedule'!$G$7:$G$106,0))),"")</f>
        <v/>
      </c>
      <c r="F14" s="15">
        <f>IFERROR(IF($A14="","",INDEX('Batch Schedule'!$E$7:$E$106,MATCH($A14,'Batch Schedule'!$G$7:$G$106,0))),"")</f>
        <v/>
      </c>
      <c r="G14" s="9">
        <f>IFERROR(IF($A14="","",INDEX('Batch Schedule'!$F$7:$F$106,MATCH($A14,'Batch Schedule'!$G$7:$G$106,0))),"")</f>
        <v/>
      </c>
      <c r="H14" s="9">
        <f>IFERROR(IF($A14="","",INDEX('Batch Schedule'!$L$7:$L$106,MATCH($A14,'Batch Schedule'!$G$7:$G$106,0))),"")</f>
        <v/>
      </c>
      <c r="I14" s="9">
        <f>IFERROR(IF($A14="","",INDEX('Batch Schedule'!$O$7:$O$106,MATCH($A14,'Batch Schedule'!$G$7:$G$106,0))),"")</f>
        <v/>
      </c>
      <c r="J14" s="9">
        <f>IFERROR(IF($A14="","",INDEX('Batch Schedule'!$P$7:$P$106,MATCH($A14,'Batch Schedule'!$G$7:$G$106,0))),"")</f>
        <v/>
      </c>
    </row>
    <row r="15">
      <c r="A15" s="9">
        <f>IFERROR(IF(ROWS($A$7:A15)&lt;=SUMPRODUCT(--('Batch Schedule'!$I$7:$I$106="Fits future sequence")),ROWS($A$7:A15),""),"")</f>
        <v/>
      </c>
      <c r="B15" s="9">
        <f>IFERROR(IF($A15="","",INDEX('Batch Schedule'!$A$7:$A$106,MATCH($A15,'Batch Schedule'!$G$7:$G$106,0))),"")</f>
        <v/>
      </c>
      <c r="C15" s="10">
        <f>IFERROR(IF($A15="","",INDEX('Batch Schedule'!$B$7:$B$106,MATCH($A15,'Batch Schedule'!$G$7:$G$106,0))),"")</f>
        <v/>
      </c>
      <c r="D15" s="9">
        <f>IFERROR(IF($A15="","",INDEX('Batch Schedule'!$C$7:$C$106,MATCH($A15,'Batch Schedule'!$G$7:$G$106,0))),"")</f>
        <v/>
      </c>
      <c r="E15" s="9">
        <f>IFERROR(IF($A15="","",INDEX('Batch Schedule'!$D$7:$D$106,MATCH($A15,'Batch Schedule'!$G$7:$G$106,0))),"")</f>
        <v/>
      </c>
      <c r="F15" s="15">
        <f>IFERROR(IF($A15="","",INDEX('Batch Schedule'!$E$7:$E$106,MATCH($A15,'Batch Schedule'!$G$7:$G$106,0))),"")</f>
        <v/>
      </c>
      <c r="G15" s="9">
        <f>IFERROR(IF($A15="","",INDEX('Batch Schedule'!$F$7:$F$106,MATCH($A15,'Batch Schedule'!$G$7:$G$106,0))),"")</f>
        <v/>
      </c>
      <c r="H15" s="9">
        <f>IFERROR(IF($A15="","",INDEX('Batch Schedule'!$L$7:$L$106,MATCH($A15,'Batch Schedule'!$G$7:$G$106,0))),"")</f>
        <v/>
      </c>
      <c r="I15" s="9">
        <f>IFERROR(IF($A15="","",INDEX('Batch Schedule'!$O$7:$O$106,MATCH($A15,'Batch Schedule'!$G$7:$G$106,0))),"")</f>
        <v/>
      </c>
      <c r="J15" s="9">
        <f>IFERROR(IF($A15="","",INDEX('Batch Schedule'!$P$7:$P$106,MATCH($A15,'Batch Schedule'!$G$7:$G$106,0))),"")</f>
        <v/>
      </c>
    </row>
    <row r="16">
      <c r="A16" s="9">
        <f>IFERROR(IF(ROWS($A$7:A16)&lt;=SUMPRODUCT(--('Batch Schedule'!$I$7:$I$106="Fits future sequence")),ROWS($A$7:A16),""),"")</f>
        <v/>
      </c>
      <c r="B16" s="9">
        <f>IFERROR(IF($A16="","",INDEX('Batch Schedule'!$A$7:$A$106,MATCH($A16,'Batch Schedule'!$G$7:$G$106,0))),"")</f>
        <v/>
      </c>
      <c r="C16" s="10">
        <f>IFERROR(IF($A16="","",INDEX('Batch Schedule'!$B$7:$B$106,MATCH($A16,'Batch Schedule'!$G$7:$G$106,0))),"")</f>
        <v/>
      </c>
      <c r="D16" s="9">
        <f>IFERROR(IF($A16="","",INDEX('Batch Schedule'!$C$7:$C$106,MATCH($A16,'Batch Schedule'!$G$7:$G$106,0))),"")</f>
        <v/>
      </c>
      <c r="E16" s="9">
        <f>IFERROR(IF($A16="","",INDEX('Batch Schedule'!$D$7:$D$106,MATCH($A16,'Batch Schedule'!$G$7:$G$106,0))),"")</f>
        <v/>
      </c>
      <c r="F16" s="15">
        <f>IFERROR(IF($A16="","",INDEX('Batch Schedule'!$E$7:$E$106,MATCH($A16,'Batch Schedule'!$G$7:$G$106,0))),"")</f>
        <v/>
      </c>
      <c r="G16" s="9">
        <f>IFERROR(IF($A16="","",INDEX('Batch Schedule'!$F$7:$F$106,MATCH($A16,'Batch Schedule'!$G$7:$G$106,0))),"")</f>
        <v/>
      </c>
      <c r="H16" s="9">
        <f>IFERROR(IF($A16="","",INDEX('Batch Schedule'!$L$7:$L$106,MATCH($A16,'Batch Schedule'!$G$7:$G$106,0))),"")</f>
        <v/>
      </c>
      <c r="I16" s="9">
        <f>IFERROR(IF($A16="","",INDEX('Batch Schedule'!$O$7:$O$106,MATCH($A16,'Batch Schedule'!$G$7:$G$106,0))),"")</f>
        <v/>
      </c>
      <c r="J16" s="9">
        <f>IFERROR(IF($A16="","",INDEX('Batch Schedule'!$P$7:$P$106,MATCH($A16,'Batch Schedule'!$G$7:$G$106,0))),"")</f>
        <v/>
      </c>
    </row>
    <row r="17">
      <c r="A17" s="9">
        <f>IFERROR(IF(ROWS($A$7:A17)&lt;=SUMPRODUCT(--('Batch Schedule'!$I$7:$I$106="Fits future sequence")),ROWS($A$7:A17),""),"")</f>
        <v/>
      </c>
      <c r="B17" s="9">
        <f>IFERROR(IF($A17="","",INDEX('Batch Schedule'!$A$7:$A$106,MATCH($A17,'Batch Schedule'!$G$7:$G$106,0))),"")</f>
        <v/>
      </c>
      <c r="C17" s="10">
        <f>IFERROR(IF($A17="","",INDEX('Batch Schedule'!$B$7:$B$106,MATCH($A17,'Batch Schedule'!$G$7:$G$106,0))),"")</f>
        <v/>
      </c>
      <c r="D17" s="9">
        <f>IFERROR(IF($A17="","",INDEX('Batch Schedule'!$C$7:$C$106,MATCH($A17,'Batch Schedule'!$G$7:$G$106,0))),"")</f>
        <v/>
      </c>
      <c r="E17" s="9">
        <f>IFERROR(IF($A17="","",INDEX('Batch Schedule'!$D$7:$D$106,MATCH($A17,'Batch Schedule'!$G$7:$G$106,0))),"")</f>
        <v/>
      </c>
      <c r="F17" s="15">
        <f>IFERROR(IF($A17="","",INDEX('Batch Schedule'!$E$7:$E$106,MATCH($A17,'Batch Schedule'!$G$7:$G$106,0))),"")</f>
        <v/>
      </c>
      <c r="G17" s="9">
        <f>IFERROR(IF($A17="","",INDEX('Batch Schedule'!$F$7:$F$106,MATCH($A17,'Batch Schedule'!$G$7:$G$106,0))),"")</f>
        <v/>
      </c>
      <c r="H17" s="9">
        <f>IFERROR(IF($A17="","",INDEX('Batch Schedule'!$L$7:$L$106,MATCH($A17,'Batch Schedule'!$G$7:$G$106,0))),"")</f>
        <v/>
      </c>
      <c r="I17" s="9">
        <f>IFERROR(IF($A17="","",INDEX('Batch Schedule'!$O$7:$O$106,MATCH($A17,'Batch Schedule'!$G$7:$G$106,0))),"")</f>
        <v/>
      </c>
      <c r="J17" s="9">
        <f>IFERROR(IF($A17="","",INDEX('Batch Schedule'!$P$7:$P$106,MATCH($A17,'Batch Schedule'!$G$7:$G$106,0))),"")</f>
        <v/>
      </c>
    </row>
    <row r="18">
      <c r="A18" s="9">
        <f>IFERROR(IF(ROWS($A$7:A18)&lt;=SUMPRODUCT(--('Batch Schedule'!$I$7:$I$106="Fits future sequence")),ROWS($A$7:A18),""),"")</f>
        <v/>
      </c>
      <c r="B18" s="9">
        <f>IFERROR(IF($A18="","",INDEX('Batch Schedule'!$A$7:$A$106,MATCH($A18,'Batch Schedule'!$G$7:$G$106,0))),"")</f>
        <v/>
      </c>
      <c r="C18" s="10">
        <f>IFERROR(IF($A18="","",INDEX('Batch Schedule'!$B$7:$B$106,MATCH($A18,'Batch Schedule'!$G$7:$G$106,0))),"")</f>
        <v/>
      </c>
      <c r="D18" s="9">
        <f>IFERROR(IF($A18="","",INDEX('Batch Schedule'!$C$7:$C$106,MATCH($A18,'Batch Schedule'!$G$7:$G$106,0))),"")</f>
        <v/>
      </c>
      <c r="E18" s="9">
        <f>IFERROR(IF($A18="","",INDEX('Batch Schedule'!$D$7:$D$106,MATCH($A18,'Batch Schedule'!$G$7:$G$106,0))),"")</f>
        <v/>
      </c>
      <c r="F18" s="15">
        <f>IFERROR(IF($A18="","",INDEX('Batch Schedule'!$E$7:$E$106,MATCH($A18,'Batch Schedule'!$G$7:$G$106,0))),"")</f>
        <v/>
      </c>
      <c r="G18" s="9">
        <f>IFERROR(IF($A18="","",INDEX('Batch Schedule'!$F$7:$F$106,MATCH($A18,'Batch Schedule'!$G$7:$G$106,0))),"")</f>
        <v/>
      </c>
      <c r="H18" s="9">
        <f>IFERROR(IF($A18="","",INDEX('Batch Schedule'!$L$7:$L$106,MATCH($A18,'Batch Schedule'!$G$7:$G$106,0))),"")</f>
        <v/>
      </c>
      <c r="I18" s="9">
        <f>IFERROR(IF($A18="","",INDEX('Batch Schedule'!$O$7:$O$106,MATCH($A18,'Batch Schedule'!$G$7:$G$106,0))),"")</f>
        <v/>
      </c>
      <c r="J18" s="9">
        <f>IFERROR(IF($A18="","",INDEX('Batch Schedule'!$P$7:$P$106,MATCH($A18,'Batch Schedule'!$G$7:$G$106,0))),"")</f>
        <v/>
      </c>
    </row>
    <row r="19">
      <c r="A19" s="9">
        <f>IFERROR(IF(ROWS($A$7:A19)&lt;=SUMPRODUCT(--('Batch Schedule'!$I$7:$I$106="Fits future sequence")),ROWS($A$7:A19),""),"")</f>
        <v/>
      </c>
      <c r="B19" s="9">
        <f>IFERROR(IF($A19="","",INDEX('Batch Schedule'!$A$7:$A$106,MATCH($A19,'Batch Schedule'!$G$7:$G$106,0))),"")</f>
        <v/>
      </c>
      <c r="C19" s="10">
        <f>IFERROR(IF($A19="","",INDEX('Batch Schedule'!$B$7:$B$106,MATCH($A19,'Batch Schedule'!$G$7:$G$106,0))),"")</f>
        <v/>
      </c>
      <c r="D19" s="9">
        <f>IFERROR(IF($A19="","",INDEX('Batch Schedule'!$C$7:$C$106,MATCH($A19,'Batch Schedule'!$G$7:$G$106,0))),"")</f>
        <v/>
      </c>
      <c r="E19" s="9">
        <f>IFERROR(IF($A19="","",INDEX('Batch Schedule'!$D$7:$D$106,MATCH($A19,'Batch Schedule'!$G$7:$G$106,0))),"")</f>
        <v/>
      </c>
      <c r="F19" s="15">
        <f>IFERROR(IF($A19="","",INDEX('Batch Schedule'!$E$7:$E$106,MATCH($A19,'Batch Schedule'!$G$7:$G$106,0))),"")</f>
        <v/>
      </c>
      <c r="G19" s="9">
        <f>IFERROR(IF($A19="","",INDEX('Batch Schedule'!$F$7:$F$106,MATCH($A19,'Batch Schedule'!$G$7:$G$106,0))),"")</f>
        <v/>
      </c>
      <c r="H19" s="9">
        <f>IFERROR(IF($A19="","",INDEX('Batch Schedule'!$L$7:$L$106,MATCH($A19,'Batch Schedule'!$G$7:$G$106,0))),"")</f>
        <v/>
      </c>
      <c r="I19" s="9">
        <f>IFERROR(IF($A19="","",INDEX('Batch Schedule'!$O$7:$O$106,MATCH($A19,'Batch Schedule'!$G$7:$G$106,0))),"")</f>
        <v/>
      </c>
      <c r="J19" s="9">
        <f>IFERROR(IF($A19="","",INDEX('Batch Schedule'!$P$7:$P$106,MATCH($A19,'Batch Schedule'!$G$7:$G$106,0))),"")</f>
        <v/>
      </c>
    </row>
    <row r="20">
      <c r="A20" s="9">
        <f>IFERROR(IF(ROWS($A$7:A20)&lt;=SUMPRODUCT(--('Batch Schedule'!$I$7:$I$106="Fits future sequence")),ROWS($A$7:A20),""),"")</f>
        <v/>
      </c>
      <c r="B20" s="9">
        <f>IFERROR(IF($A20="","",INDEX('Batch Schedule'!$A$7:$A$106,MATCH($A20,'Batch Schedule'!$G$7:$G$106,0))),"")</f>
        <v/>
      </c>
      <c r="C20" s="10">
        <f>IFERROR(IF($A20="","",INDEX('Batch Schedule'!$B$7:$B$106,MATCH($A20,'Batch Schedule'!$G$7:$G$106,0))),"")</f>
        <v/>
      </c>
      <c r="D20" s="9">
        <f>IFERROR(IF($A20="","",INDEX('Batch Schedule'!$C$7:$C$106,MATCH($A20,'Batch Schedule'!$G$7:$G$106,0))),"")</f>
        <v/>
      </c>
      <c r="E20" s="9">
        <f>IFERROR(IF($A20="","",INDEX('Batch Schedule'!$D$7:$D$106,MATCH($A20,'Batch Schedule'!$G$7:$G$106,0))),"")</f>
        <v/>
      </c>
      <c r="F20" s="15">
        <f>IFERROR(IF($A20="","",INDEX('Batch Schedule'!$E$7:$E$106,MATCH($A20,'Batch Schedule'!$G$7:$G$106,0))),"")</f>
        <v/>
      </c>
      <c r="G20" s="9">
        <f>IFERROR(IF($A20="","",INDEX('Batch Schedule'!$F$7:$F$106,MATCH($A20,'Batch Schedule'!$G$7:$G$106,0))),"")</f>
        <v/>
      </c>
      <c r="H20" s="9">
        <f>IFERROR(IF($A20="","",INDEX('Batch Schedule'!$L$7:$L$106,MATCH($A20,'Batch Schedule'!$G$7:$G$106,0))),"")</f>
        <v/>
      </c>
      <c r="I20" s="9">
        <f>IFERROR(IF($A20="","",INDEX('Batch Schedule'!$O$7:$O$106,MATCH($A20,'Batch Schedule'!$G$7:$G$106,0))),"")</f>
        <v/>
      </c>
      <c r="J20" s="9">
        <f>IFERROR(IF($A20="","",INDEX('Batch Schedule'!$P$7:$P$106,MATCH($A20,'Batch Schedule'!$G$7:$G$106,0))),"")</f>
        <v/>
      </c>
    </row>
    <row r="21">
      <c r="A21" s="9">
        <f>IFERROR(IF(ROWS($A$7:A21)&lt;=SUMPRODUCT(--('Batch Schedule'!$I$7:$I$106="Fits future sequence")),ROWS($A$7:A21),""),"")</f>
        <v/>
      </c>
      <c r="B21" s="9">
        <f>IFERROR(IF($A21="","",INDEX('Batch Schedule'!$A$7:$A$106,MATCH($A21,'Batch Schedule'!$G$7:$G$106,0))),"")</f>
        <v/>
      </c>
      <c r="C21" s="10">
        <f>IFERROR(IF($A21="","",INDEX('Batch Schedule'!$B$7:$B$106,MATCH($A21,'Batch Schedule'!$G$7:$G$106,0))),"")</f>
        <v/>
      </c>
      <c r="D21" s="9">
        <f>IFERROR(IF($A21="","",INDEX('Batch Schedule'!$C$7:$C$106,MATCH($A21,'Batch Schedule'!$G$7:$G$106,0))),"")</f>
        <v/>
      </c>
      <c r="E21" s="9">
        <f>IFERROR(IF($A21="","",INDEX('Batch Schedule'!$D$7:$D$106,MATCH($A21,'Batch Schedule'!$G$7:$G$106,0))),"")</f>
        <v/>
      </c>
      <c r="F21" s="15">
        <f>IFERROR(IF($A21="","",INDEX('Batch Schedule'!$E$7:$E$106,MATCH($A21,'Batch Schedule'!$G$7:$G$106,0))),"")</f>
        <v/>
      </c>
      <c r="G21" s="9">
        <f>IFERROR(IF($A21="","",INDEX('Batch Schedule'!$F$7:$F$106,MATCH($A21,'Batch Schedule'!$G$7:$G$106,0))),"")</f>
        <v/>
      </c>
      <c r="H21" s="9">
        <f>IFERROR(IF($A21="","",INDEX('Batch Schedule'!$L$7:$L$106,MATCH($A21,'Batch Schedule'!$G$7:$G$106,0))),"")</f>
        <v/>
      </c>
      <c r="I21" s="9">
        <f>IFERROR(IF($A21="","",INDEX('Batch Schedule'!$O$7:$O$106,MATCH($A21,'Batch Schedule'!$G$7:$G$106,0))),"")</f>
        <v/>
      </c>
      <c r="J21" s="9">
        <f>IFERROR(IF($A21="","",INDEX('Batch Schedule'!$P$7:$P$106,MATCH($A21,'Batch Schedule'!$G$7:$G$106,0))),"")</f>
        <v/>
      </c>
    </row>
    <row r="22">
      <c r="A22" s="9">
        <f>IFERROR(IF(ROWS($A$7:A22)&lt;=SUMPRODUCT(--('Batch Schedule'!$I$7:$I$106="Fits future sequence")),ROWS($A$7:A22),""),"")</f>
        <v/>
      </c>
      <c r="B22" s="9">
        <f>IFERROR(IF($A22="","",INDEX('Batch Schedule'!$A$7:$A$106,MATCH($A22,'Batch Schedule'!$G$7:$G$106,0))),"")</f>
        <v/>
      </c>
      <c r="C22" s="10">
        <f>IFERROR(IF($A22="","",INDEX('Batch Schedule'!$B$7:$B$106,MATCH($A22,'Batch Schedule'!$G$7:$G$106,0))),"")</f>
        <v/>
      </c>
      <c r="D22" s="9">
        <f>IFERROR(IF($A22="","",INDEX('Batch Schedule'!$C$7:$C$106,MATCH($A22,'Batch Schedule'!$G$7:$G$106,0))),"")</f>
        <v/>
      </c>
      <c r="E22" s="9">
        <f>IFERROR(IF($A22="","",INDEX('Batch Schedule'!$D$7:$D$106,MATCH($A22,'Batch Schedule'!$G$7:$G$106,0))),"")</f>
        <v/>
      </c>
      <c r="F22" s="15">
        <f>IFERROR(IF($A22="","",INDEX('Batch Schedule'!$E$7:$E$106,MATCH($A22,'Batch Schedule'!$G$7:$G$106,0))),"")</f>
        <v/>
      </c>
      <c r="G22" s="9">
        <f>IFERROR(IF($A22="","",INDEX('Batch Schedule'!$F$7:$F$106,MATCH($A22,'Batch Schedule'!$G$7:$G$106,0))),"")</f>
        <v/>
      </c>
      <c r="H22" s="9">
        <f>IFERROR(IF($A22="","",INDEX('Batch Schedule'!$L$7:$L$106,MATCH($A22,'Batch Schedule'!$G$7:$G$106,0))),"")</f>
        <v/>
      </c>
      <c r="I22" s="9">
        <f>IFERROR(IF($A22="","",INDEX('Batch Schedule'!$O$7:$O$106,MATCH($A22,'Batch Schedule'!$G$7:$G$106,0))),"")</f>
        <v/>
      </c>
      <c r="J22" s="9">
        <f>IFERROR(IF($A22="","",INDEX('Batch Schedule'!$P$7:$P$106,MATCH($A22,'Batch Schedule'!$G$7:$G$106,0))),"")</f>
        <v/>
      </c>
    </row>
    <row r="23">
      <c r="A23" s="9">
        <f>IFERROR(IF(ROWS($A$7:A23)&lt;=SUMPRODUCT(--('Batch Schedule'!$I$7:$I$106="Fits future sequence")),ROWS($A$7:A23),""),"")</f>
        <v/>
      </c>
      <c r="B23" s="9">
        <f>IFERROR(IF($A23="","",INDEX('Batch Schedule'!$A$7:$A$106,MATCH($A23,'Batch Schedule'!$G$7:$G$106,0))),"")</f>
        <v/>
      </c>
      <c r="C23" s="10">
        <f>IFERROR(IF($A23="","",INDEX('Batch Schedule'!$B$7:$B$106,MATCH($A23,'Batch Schedule'!$G$7:$G$106,0))),"")</f>
        <v/>
      </c>
      <c r="D23" s="9">
        <f>IFERROR(IF($A23="","",INDEX('Batch Schedule'!$C$7:$C$106,MATCH($A23,'Batch Schedule'!$G$7:$G$106,0))),"")</f>
        <v/>
      </c>
      <c r="E23" s="9">
        <f>IFERROR(IF($A23="","",INDEX('Batch Schedule'!$D$7:$D$106,MATCH($A23,'Batch Schedule'!$G$7:$G$106,0))),"")</f>
        <v/>
      </c>
      <c r="F23" s="15">
        <f>IFERROR(IF($A23="","",INDEX('Batch Schedule'!$E$7:$E$106,MATCH($A23,'Batch Schedule'!$G$7:$G$106,0))),"")</f>
        <v/>
      </c>
      <c r="G23" s="9">
        <f>IFERROR(IF($A23="","",INDEX('Batch Schedule'!$F$7:$F$106,MATCH($A23,'Batch Schedule'!$G$7:$G$106,0))),"")</f>
        <v/>
      </c>
      <c r="H23" s="9">
        <f>IFERROR(IF($A23="","",INDEX('Batch Schedule'!$L$7:$L$106,MATCH($A23,'Batch Schedule'!$G$7:$G$106,0))),"")</f>
        <v/>
      </c>
      <c r="I23" s="9">
        <f>IFERROR(IF($A23="","",INDEX('Batch Schedule'!$O$7:$O$106,MATCH($A23,'Batch Schedule'!$G$7:$G$106,0))),"")</f>
        <v/>
      </c>
      <c r="J23" s="9">
        <f>IFERROR(IF($A23="","",INDEX('Batch Schedule'!$P$7:$P$106,MATCH($A23,'Batch Schedule'!$G$7:$G$106,0))),"")</f>
        <v/>
      </c>
    </row>
    <row r="24">
      <c r="A24" s="9">
        <f>IFERROR(IF(ROWS($A$7:A24)&lt;=SUMPRODUCT(--('Batch Schedule'!$I$7:$I$106="Fits future sequence")),ROWS($A$7:A24),""),"")</f>
        <v/>
      </c>
      <c r="B24" s="9">
        <f>IFERROR(IF($A24="","",INDEX('Batch Schedule'!$A$7:$A$106,MATCH($A24,'Batch Schedule'!$G$7:$G$106,0))),"")</f>
        <v/>
      </c>
      <c r="C24" s="10">
        <f>IFERROR(IF($A24="","",INDEX('Batch Schedule'!$B$7:$B$106,MATCH($A24,'Batch Schedule'!$G$7:$G$106,0))),"")</f>
        <v/>
      </c>
      <c r="D24" s="9">
        <f>IFERROR(IF($A24="","",INDEX('Batch Schedule'!$C$7:$C$106,MATCH($A24,'Batch Schedule'!$G$7:$G$106,0))),"")</f>
        <v/>
      </c>
      <c r="E24" s="9">
        <f>IFERROR(IF($A24="","",INDEX('Batch Schedule'!$D$7:$D$106,MATCH($A24,'Batch Schedule'!$G$7:$G$106,0))),"")</f>
        <v/>
      </c>
      <c r="F24" s="15">
        <f>IFERROR(IF($A24="","",INDEX('Batch Schedule'!$E$7:$E$106,MATCH($A24,'Batch Schedule'!$G$7:$G$106,0))),"")</f>
        <v/>
      </c>
      <c r="G24" s="9">
        <f>IFERROR(IF($A24="","",INDEX('Batch Schedule'!$F$7:$F$106,MATCH($A24,'Batch Schedule'!$G$7:$G$106,0))),"")</f>
        <v/>
      </c>
      <c r="H24" s="9">
        <f>IFERROR(IF($A24="","",INDEX('Batch Schedule'!$L$7:$L$106,MATCH($A24,'Batch Schedule'!$G$7:$G$106,0))),"")</f>
        <v/>
      </c>
      <c r="I24" s="9">
        <f>IFERROR(IF($A24="","",INDEX('Batch Schedule'!$O$7:$O$106,MATCH($A24,'Batch Schedule'!$G$7:$G$106,0))),"")</f>
        <v/>
      </c>
      <c r="J24" s="9">
        <f>IFERROR(IF($A24="","",INDEX('Batch Schedule'!$P$7:$P$106,MATCH($A24,'Batch Schedule'!$G$7:$G$106,0))),"")</f>
        <v/>
      </c>
    </row>
    <row r="25">
      <c r="A25" s="9">
        <f>IFERROR(IF(ROWS($A$7:A25)&lt;=SUMPRODUCT(--('Batch Schedule'!$I$7:$I$106="Fits future sequence")),ROWS($A$7:A25),""),"")</f>
        <v/>
      </c>
      <c r="B25" s="9">
        <f>IFERROR(IF($A25="","",INDEX('Batch Schedule'!$A$7:$A$106,MATCH($A25,'Batch Schedule'!$G$7:$G$106,0))),"")</f>
        <v/>
      </c>
      <c r="C25" s="10">
        <f>IFERROR(IF($A25="","",INDEX('Batch Schedule'!$B$7:$B$106,MATCH($A25,'Batch Schedule'!$G$7:$G$106,0))),"")</f>
        <v/>
      </c>
      <c r="D25" s="9">
        <f>IFERROR(IF($A25="","",INDEX('Batch Schedule'!$C$7:$C$106,MATCH($A25,'Batch Schedule'!$G$7:$G$106,0))),"")</f>
        <v/>
      </c>
      <c r="E25" s="9">
        <f>IFERROR(IF($A25="","",INDEX('Batch Schedule'!$D$7:$D$106,MATCH($A25,'Batch Schedule'!$G$7:$G$106,0))),"")</f>
        <v/>
      </c>
      <c r="F25" s="15">
        <f>IFERROR(IF($A25="","",INDEX('Batch Schedule'!$E$7:$E$106,MATCH($A25,'Batch Schedule'!$G$7:$G$106,0))),"")</f>
        <v/>
      </c>
      <c r="G25" s="9">
        <f>IFERROR(IF($A25="","",INDEX('Batch Schedule'!$F$7:$F$106,MATCH($A25,'Batch Schedule'!$G$7:$G$106,0))),"")</f>
        <v/>
      </c>
      <c r="H25" s="9">
        <f>IFERROR(IF($A25="","",INDEX('Batch Schedule'!$L$7:$L$106,MATCH($A25,'Batch Schedule'!$G$7:$G$106,0))),"")</f>
        <v/>
      </c>
      <c r="I25" s="9">
        <f>IFERROR(IF($A25="","",INDEX('Batch Schedule'!$O$7:$O$106,MATCH($A25,'Batch Schedule'!$G$7:$G$106,0))),"")</f>
        <v/>
      </c>
      <c r="J25" s="9">
        <f>IFERROR(IF($A25="","",INDEX('Batch Schedule'!$P$7:$P$106,MATCH($A25,'Batch Schedule'!$G$7:$G$106,0))),"")</f>
        <v/>
      </c>
    </row>
    <row r="26">
      <c r="A26" s="9">
        <f>IFERROR(IF(ROWS($A$7:A26)&lt;=SUMPRODUCT(--('Batch Schedule'!$I$7:$I$106="Fits future sequence")),ROWS($A$7:A26),""),"")</f>
        <v/>
      </c>
      <c r="B26" s="9">
        <f>IFERROR(IF($A26="","",INDEX('Batch Schedule'!$A$7:$A$106,MATCH($A26,'Batch Schedule'!$G$7:$G$106,0))),"")</f>
        <v/>
      </c>
      <c r="C26" s="10">
        <f>IFERROR(IF($A26="","",INDEX('Batch Schedule'!$B$7:$B$106,MATCH($A26,'Batch Schedule'!$G$7:$G$106,0))),"")</f>
        <v/>
      </c>
      <c r="D26" s="9">
        <f>IFERROR(IF($A26="","",INDEX('Batch Schedule'!$C$7:$C$106,MATCH($A26,'Batch Schedule'!$G$7:$G$106,0))),"")</f>
        <v/>
      </c>
      <c r="E26" s="9">
        <f>IFERROR(IF($A26="","",INDEX('Batch Schedule'!$D$7:$D$106,MATCH($A26,'Batch Schedule'!$G$7:$G$106,0))),"")</f>
        <v/>
      </c>
      <c r="F26" s="15">
        <f>IFERROR(IF($A26="","",INDEX('Batch Schedule'!$E$7:$E$106,MATCH($A26,'Batch Schedule'!$G$7:$G$106,0))),"")</f>
        <v/>
      </c>
      <c r="G26" s="9">
        <f>IFERROR(IF($A26="","",INDEX('Batch Schedule'!$F$7:$F$106,MATCH($A26,'Batch Schedule'!$G$7:$G$106,0))),"")</f>
        <v/>
      </c>
      <c r="H26" s="9">
        <f>IFERROR(IF($A26="","",INDEX('Batch Schedule'!$L$7:$L$106,MATCH($A26,'Batch Schedule'!$G$7:$G$106,0))),"")</f>
        <v/>
      </c>
      <c r="I26" s="9">
        <f>IFERROR(IF($A26="","",INDEX('Batch Schedule'!$O$7:$O$106,MATCH($A26,'Batch Schedule'!$G$7:$G$106,0))),"")</f>
        <v/>
      </c>
      <c r="J26" s="9">
        <f>IFERROR(IF($A26="","",INDEX('Batch Schedule'!$P$7:$P$106,MATCH($A26,'Batch Schedule'!$G$7:$G$106,0))),"")</f>
        <v/>
      </c>
    </row>
    <row r="27">
      <c r="A27" s="9">
        <f>IFERROR(IF(ROWS($A$7:A27)&lt;=SUMPRODUCT(--('Batch Schedule'!$I$7:$I$106="Fits future sequence")),ROWS($A$7:A27),""),"")</f>
        <v/>
      </c>
      <c r="B27" s="9">
        <f>IFERROR(IF($A27="","",INDEX('Batch Schedule'!$A$7:$A$106,MATCH($A27,'Batch Schedule'!$G$7:$G$106,0))),"")</f>
        <v/>
      </c>
      <c r="C27" s="10">
        <f>IFERROR(IF($A27="","",INDEX('Batch Schedule'!$B$7:$B$106,MATCH($A27,'Batch Schedule'!$G$7:$G$106,0))),"")</f>
        <v/>
      </c>
      <c r="D27" s="9">
        <f>IFERROR(IF($A27="","",INDEX('Batch Schedule'!$C$7:$C$106,MATCH($A27,'Batch Schedule'!$G$7:$G$106,0))),"")</f>
        <v/>
      </c>
      <c r="E27" s="9">
        <f>IFERROR(IF($A27="","",INDEX('Batch Schedule'!$D$7:$D$106,MATCH($A27,'Batch Schedule'!$G$7:$G$106,0))),"")</f>
        <v/>
      </c>
      <c r="F27" s="15">
        <f>IFERROR(IF($A27="","",INDEX('Batch Schedule'!$E$7:$E$106,MATCH($A27,'Batch Schedule'!$G$7:$G$106,0))),"")</f>
        <v/>
      </c>
      <c r="G27" s="9">
        <f>IFERROR(IF($A27="","",INDEX('Batch Schedule'!$F$7:$F$106,MATCH($A27,'Batch Schedule'!$G$7:$G$106,0))),"")</f>
        <v/>
      </c>
      <c r="H27" s="9">
        <f>IFERROR(IF($A27="","",INDEX('Batch Schedule'!$L$7:$L$106,MATCH($A27,'Batch Schedule'!$G$7:$G$106,0))),"")</f>
        <v/>
      </c>
      <c r="I27" s="9">
        <f>IFERROR(IF($A27="","",INDEX('Batch Schedule'!$O$7:$O$106,MATCH($A27,'Batch Schedule'!$G$7:$G$106,0))),"")</f>
        <v/>
      </c>
      <c r="J27" s="9">
        <f>IFERROR(IF($A27="","",INDEX('Batch Schedule'!$P$7:$P$106,MATCH($A27,'Batch Schedule'!$G$7:$G$106,0))),"")</f>
        <v/>
      </c>
    </row>
    <row r="28">
      <c r="A28" s="9">
        <f>IFERROR(IF(ROWS($A$7:A28)&lt;=SUMPRODUCT(--('Batch Schedule'!$I$7:$I$106="Fits future sequence")),ROWS($A$7:A28),""),"")</f>
        <v/>
      </c>
      <c r="B28" s="9">
        <f>IFERROR(IF($A28="","",INDEX('Batch Schedule'!$A$7:$A$106,MATCH($A28,'Batch Schedule'!$G$7:$G$106,0))),"")</f>
        <v/>
      </c>
      <c r="C28" s="10">
        <f>IFERROR(IF($A28="","",INDEX('Batch Schedule'!$B$7:$B$106,MATCH($A28,'Batch Schedule'!$G$7:$G$106,0))),"")</f>
        <v/>
      </c>
      <c r="D28" s="9">
        <f>IFERROR(IF($A28="","",INDEX('Batch Schedule'!$C$7:$C$106,MATCH($A28,'Batch Schedule'!$G$7:$G$106,0))),"")</f>
        <v/>
      </c>
      <c r="E28" s="9">
        <f>IFERROR(IF($A28="","",INDEX('Batch Schedule'!$D$7:$D$106,MATCH($A28,'Batch Schedule'!$G$7:$G$106,0))),"")</f>
        <v/>
      </c>
      <c r="F28" s="15">
        <f>IFERROR(IF($A28="","",INDEX('Batch Schedule'!$E$7:$E$106,MATCH($A28,'Batch Schedule'!$G$7:$G$106,0))),"")</f>
        <v/>
      </c>
      <c r="G28" s="9">
        <f>IFERROR(IF($A28="","",INDEX('Batch Schedule'!$F$7:$F$106,MATCH($A28,'Batch Schedule'!$G$7:$G$106,0))),"")</f>
        <v/>
      </c>
      <c r="H28" s="9">
        <f>IFERROR(IF($A28="","",INDEX('Batch Schedule'!$L$7:$L$106,MATCH($A28,'Batch Schedule'!$G$7:$G$106,0))),"")</f>
        <v/>
      </c>
      <c r="I28" s="9">
        <f>IFERROR(IF($A28="","",INDEX('Batch Schedule'!$O$7:$O$106,MATCH($A28,'Batch Schedule'!$G$7:$G$106,0))),"")</f>
        <v/>
      </c>
      <c r="J28" s="9">
        <f>IFERROR(IF($A28="","",INDEX('Batch Schedule'!$P$7:$P$106,MATCH($A28,'Batch Schedule'!$G$7:$G$106,0))),"")</f>
        <v/>
      </c>
    </row>
    <row r="29">
      <c r="A29" s="9">
        <f>IFERROR(IF(ROWS($A$7:A29)&lt;=SUMPRODUCT(--('Batch Schedule'!$I$7:$I$106="Fits future sequence")),ROWS($A$7:A29),""),"")</f>
        <v/>
      </c>
      <c r="B29" s="9">
        <f>IFERROR(IF($A29="","",INDEX('Batch Schedule'!$A$7:$A$106,MATCH($A29,'Batch Schedule'!$G$7:$G$106,0))),"")</f>
        <v/>
      </c>
      <c r="C29" s="10">
        <f>IFERROR(IF($A29="","",INDEX('Batch Schedule'!$B$7:$B$106,MATCH($A29,'Batch Schedule'!$G$7:$G$106,0))),"")</f>
        <v/>
      </c>
      <c r="D29" s="9">
        <f>IFERROR(IF($A29="","",INDEX('Batch Schedule'!$C$7:$C$106,MATCH($A29,'Batch Schedule'!$G$7:$G$106,0))),"")</f>
        <v/>
      </c>
      <c r="E29" s="9">
        <f>IFERROR(IF($A29="","",INDEX('Batch Schedule'!$D$7:$D$106,MATCH($A29,'Batch Schedule'!$G$7:$G$106,0))),"")</f>
        <v/>
      </c>
      <c r="F29" s="15">
        <f>IFERROR(IF($A29="","",INDEX('Batch Schedule'!$E$7:$E$106,MATCH($A29,'Batch Schedule'!$G$7:$G$106,0))),"")</f>
        <v/>
      </c>
      <c r="G29" s="9">
        <f>IFERROR(IF($A29="","",INDEX('Batch Schedule'!$F$7:$F$106,MATCH($A29,'Batch Schedule'!$G$7:$G$106,0))),"")</f>
        <v/>
      </c>
      <c r="H29" s="9">
        <f>IFERROR(IF($A29="","",INDEX('Batch Schedule'!$L$7:$L$106,MATCH($A29,'Batch Schedule'!$G$7:$G$106,0))),"")</f>
        <v/>
      </c>
      <c r="I29" s="9">
        <f>IFERROR(IF($A29="","",INDEX('Batch Schedule'!$O$7:$O$106,MATCH($A29,'Batch Schedule'!$G$7:$G$106,0))),"")</f>
        <v/>
      </c>
      <c r="J29" s="9">
        <f>IFERROR(IF($A29="","",INDEX('Batch Schedule'!$P$7:$P$106,MATCH($A29,'Batch Schedule'!$G$7:$G$106,0))),"")</f>
        <v/>
      </c>
    </row>
    <row r="30">
      <c r="A30" s="9">
        <f>IFERROR(IF(ROWS($A$7:A30)&lt;=SUMPRODUCT(--('Batch Schedule'!$I$7:$I$106="Fits future sequence")),ROWS($A$7:A30),""),"")</f>
        <v/>
      </c>
      <c r="B30" s="9">
        <f>IFERROR(IF($A30="","",INDEX('Batch Schedule'!$A$7:$A$106,MATCH($A30,'Batch Schedule'!$G$7:$G$106,0))),"")</f>
        <v/>
      </c>
      <c r="C30" s="10">
        <f>IFERROR(IF($A30="","",INDEX('Batch Schedule'!$B$7:$B$106,MATCH($A30,'Batch Schedule'!$G$7:$G$106,0))),"")</f>
        <v/>
      </c>
      <c r="D30" s="9">
        <f>IFERROR(IF($A30="","",INDEX('Batch Schedule'!$C$7:$C$106,MATCH($A30,'Batch Schedule'!$G$7:$G$106,0))),"")</f>
        <v/>
      </c>
      <c r="E30" s="9">
        <f>IFERROR(IF($A30="","",INDEX('Batch Schedule'!$D$7:$D$106,MATCH($A30,'Batch Schedule'!$G$7:$G$106,0))),"")</f>
        <v/>
      </c>
      <c r="F30" s="15">
        <f>IFERROR(IF($A30="","",INDEX('Batch Schedule'!$E$7:$E$106,MATCH($A30,'Batch Schedule'!$G$7:$G$106,0))),"")</f>
        <v/>
      </c>
      <c r="G30" s="9">
        <f>IFERROR(IF($A30="","",INDEX('Batch Schedule'!$F$7:$F$106,MATCH($A30,'Batch Schedule'!$G$7:$G$106,0))),"")</f>
        <v/>
      </c>
      <c r="H30" s="9">
        <f>IFERROR(IF($A30="","",INDEX('Batch Schedule'!$L$7:$L$106,MATCH($A30,'Batch Schedule'!$G$7:$G$106,0))),"")</f>
        <v/>
      </c>
      <c r="I30" s="9">
        <f>IFERROR(IF($A30="","",INDEX('Batch Schedule'!$O$7:$O$106,MATCH($A30,'Batch Schedule'!$G$7:$G$106,0))),"")</f>
        <v/>
      </c>
      <c r="J30" s="9">
        <f>IFERROR(IF($A30="","",INDEX('Batch Schedule'!$P$7:$P$106,MATCH($A30,'Batch Schedule'!$G$7:$G$106,0))),"")</f>
        <v/>
      </c>
    </row>
    <row r="31">
      <c r="A31" s="9">
        <f>IFERROR(IF(ROWS($A$7:A31)&lt;=SUMPRODUCT(--('Batch Schedule'!$I$7:$I$106="Fits future sequence")),ROWS($A$7:A31),""),"")</f>
        <v/>
      </c>
      <c r="B31" s="9">
        <f>IFERROR(IF($A31="","",INDEX('Batch Schedule'!$A$7:$A$106,MATCH($A31,'Batch Schedule'!$G$7:$G$106,0))),"")</f>
        <v/>
      </c>
      <c r="C31" s="10">
        <f>IFERROR(IF($A31="","",INDEX('Batch Schedule'!$B$7:$B$106,MATCH($A31,'Batch Schedule'!$G$7:$G$106,0))),"")</f>
        <v/>
      </c>
      <c r="D31" s="9">
        <f>IFERROR(IF($A31="","",INDEX('Batch Schedule'!$C$7:$C$106,MATCH($A31,'Batch Schedule'!$G$7:$G$106,0))),"")</f>
        <v/>
      </c>
      <c r="E31" s="9">
        <f>IFERROR(IF($A31="","",INDEX('Batch Schedule'!$D$7:$D$106,MATCH($A31,'Batch Schedule'!$G$7:$G$106,0))),"")</f>
        <v/>
      </c>
      <c r="F31" s="15">
        <f>IFERROR(IF($A31="","",INDEX('Batch Schedule'!$E$7:$E$106,MATCH($A31,'Batch Schedule'!$G$7:$G$106,0))),"")</f>
        <v/>
      </c>
      <c r="G31" s="9">
        <f>IFERROR(IF($A31="","",INDEX('Batch Schedule'!$F$7:$F$106,MATCH($A31,'Batch Schedule'!$G$7:$G$106,0))),"")</f>
        <v/>
      </c>
      <c r="H31" s="9">
        <f>IFERROR(IF($A31="","",INDEX('Batch Schedule'!$L$7:$L$106,MATCH($A31,'Batch Schedule'!$G$7:$G$106,0))),"")</f>
        <v/>
      </c>
      <c r="I31" s="9">
        <f>IFERROR(IF($A31="","",INDEX('Batch Schedule'!$O$7:$O$106,MATCH($A31,'Batch Schedule'!$G$7:$G$106,0))),"")</f>
        <v/>
      </c>
      <c r="J31" s="9">
        <f>IFERROR(IF($A31="","",INDEX('Batch Schedule'!$P$7:$P$106,MATCH($A31,'Batch Schedule'!$G$7:$G$106,0))),"")</f>
        <v/>
      </c>
    </row>
    <row r="32">
      <c r="A32" s="9">
        <f>IFERROR(IF(ROWS($A$7:A32)&lt;=SUMPRODUCT(--('Batch Schedule'!$I$7:$I$106="Fits future sequence")),ROWS($A$7:A32),""),"")</f>
        <v/>
      </c>
      <c r="B32" s="9">
        <f>IFERROR(IF($A32="","",INDEX('Batch Schedule'!$A$7:$A$106,MATCH($A32,'Batch Schedule'!$G$7:$G$106,0))),"")</f>
        <v/>
      </c>
      <c r="C32" s="10">
        <f>IFERROR(IF($A32="","",INDEX('Batch Schedule'!$B$7:$B$106,MATCH($A32,'Batch Schedule'!$G$7:$G$106,0))),"")</f>
        <v/>
      </c>
      <c r="D32" s="9">
        <f>IFERROR(IF($A32="","",INDEX('Batch Schedule'!$C$7:$C$106,MATCH($A32,'Batch Schedule'!$G$7:$G$106,0))),"")</f>
        <v/>
      </c>
      <c r="E32" s="9">
        <f>IFERROR(IF($A32="","",INDEX('Batch Schedule'!$D$7:$D$106,MATCH($A32,'Batch Schedule'!$G$7:$G$106,0))),"")</f>
        <v/>
      </c>
      <c r="F32" s="15">
        <f>IFERROR(IF($A32="","",INDEX('Batch Schedule'!$E$7:$E$106,MATCH($A32,'Batch Schedule'!$G$7:$G$106,0))),"")</f>
        <v/>
      </c>
      <c r="G32" s="9">
        <f>IFERROR(IF($A32="","",INDEX('Batch Schedule'!$F$7:$F$106,MATCH($A32,'Batch Schedule'!$G$7:$G$106,0))),"")</f>
        <v/>
      </c>
      <c r="H32" s="9">
        <f>IFERROR(IF($A32="","",INDEX('Batch Schedule'!$L$7:$L$106,MATCH($A32,'Batch Schedule'!$G$7:$G$106,0))),"")</f>
        <v/>
      </c>
      <c r="I32" s="9">
        <f>IFERROR(IF($A32="","",INDEX('Batch Schedule'!$O$7:$O$106,MATCH($A32,'Batch Schedule'!$G$7:$G$106,0))),"")</f>
        <v/>
      </c>
      <c r="J32" s="9">
        <f>IFERROR(IF($A32="","",INDEX('Batch Schedule'!$P$7:$P$106,MATCH($A32,'Batch Schedule'!$G$7:$G$106,0))),"")</f>
        <v/>
      </c>
    </row>
    <row r="33">
      <c r="A33" s="9">
        <f>IFERROR(IF(ROWS($A$7:A33)&lt;=SUMPRODUCT(--('Batch Schedule'!$I$7:$I$106="Fits future sequence")),ROWS($A$7:A33),""),"")</f>
        <v/>
      </c>
      <c r="B33" s="9">
        <f>IFERROR(IF($A33="","",INDEX('Batch Schedule'!$A$7:$A$106,MATCH($A33,'Batch Schedule'!$G$7:$G$106,0))),"")</f>
        <v/>
      </c>
      <c r="C33" s="10">
        <f>IFERROR(IF($A33="","",INDEX('Batch Schedule'!$B$7:$B$106,MATCH($A33,'Batch Schedule'!$G$7:$G$106,0))),"")</f>
        <v/>
      </c>
      <c r="D33" s="9">
        <f>IFERROR(IF($A33="","",INDEX('Batch Schedule'!$C$7:$C$106,MATCH($A33,'Batch Schedule'!$G$7:$G$106,0))),"")</f>
        <v/>
      </c>
      <c r="E33" s="9">
        <f>IFERROR(IF($A33="","",INDEX('Batch Schedule'!$D$7:$D$106,MATCH($A33,'Batch Schedule'!$G$7:$G$106,0))),"")</f>
        <v/>
      </c>
      <c r="F33" s="15">
        <f>IFERROR(IF($A33="","",INDEX('Batch Schedule'!$E$7:$E$106,MATCH($A33,'Batch Schedule'!$G$7:$G$106,0))),"")</f>
        <v/>
      </c>
      <c r="G33" s="9">
        <f>IFERROR(IF($A33="","",INDEX('Batch Schedule'!$F$7:$F$106,MATCH($A33,'Batch Schedule'!$G$7:$G$106,0))),"")</f>
        <v/>
      </c>
      <c r="H33" s="9">
        <f>IFERROR(IF($A33="","",INDEX('Batch Schedule'!$L$7:$L$106,MATCH($A33,'Batch Schedule'!$G$7:$G$106,0))),"")</f>
        <v/>
      </c>
      <c r="I33" s="9">
        <f>IFERROR(IF($A33="","",INDEX('Batch Schedule'!$O$7:$O$106,MATCH($A33,'Batch Schedule'!$G$7:$G$106,0))),"")</f>
        <v/>
      </c>
      <c r="J33" s="9">
        <f>IFERROR(IF($A33="","",INDEX('Batch Schedule'!$P$7:$P$106,MATCH($A33,'Batch Schedule'!$G$7:$G$106,0))),"")</f>
        <v/>
      </c>
    </row>
    <row r="34">
      <c r="A34" s="9">
        <f>IFERROR(IF(ROWS($A$7:A34)&lt;=SUMPRODUCT(--('Batch Schedule'!$I$7:$I$106="Fits future sequence")),ROWS($A$7:A34),""),"")</f>
        <v/>
      </c>
      <c r="B34" s="9">
        <f>IFERROR(IF($A34="","",INDEX('Batch Schedule'!$A$7:$A$106,MATCH($A34,'Batch Schedule'!$G$7:$G$106,0))),"")</f>
        <v/>
      </c>
      <c r="C34" s="10">
        <f>IFERROR(IF($A34="","",INDEX('Batch Schedule'!$B$7:$B$106,MATCH($A34,'Batch Schedule'!$G$7:$G$106,0))),"")</f>
        <v/>
      </c>
      <c r="D34" s="9">
        <f>IFERROR(IF($A34="","",INDEX('Batch Schedule'!$C$7:$C$106,MATCH($A34,'Batch Schedule'!$G$7:$G$106,0))),"")</f>
        <v/>
      </c>
      <c r="E34" s="9">
        <f>IFERROR(IF($A34="","",INDEX('Batch Schedule'!$D$7:$D$106,MATCH($A34,'Batch Schedule'!$G$7:$G$106,0))),"")</f>
        <v/>
      </c>
      <c r="F34" s="15">
        <f>IFERROR(IF($A34="","",INDEX('Batch Schedule'!$E$7:$E$106,MATCH($A34,'Batch Schedule'!$G$7:$G$106,0))),"")</f>
        <v/>
      </c>
      <c r="G34" s="9">
        <f>IFERROR(IF($A34="","",INDEX('Batch Schedule'!$F$7:$F$106,MATCH($A34,'Batch Schedule'!$G$7:$G$106,0))),"")</f>
        <v/>
      </c>
      <c r="H34" s="9">
        <f>IFERROR(IF($A34="","",INDEX('Batch Schedule'!$L$7:$L$106,MATCH($A34,'Batch Schedule'!$G$7:$G$106,0))),"")</f>
        <v/>
      </c>
      <c r="I34" s="9">
        <f>IFERROR(IF($A34="","",INDEX('Batch Schedule'!$O$7:$O$106,MATCH($A34,'Batch Schedule'!$G$7:$G$106,0))),"")</f>
        <v/>
      </c>
      <c r="J34" s="9">
        <f>IFERROR(IF($A34="","",INDEX('Batch Schedule'!$P$7:$P$106,MATCH($A34,'Batch Schedule'!$G$7:$G$106,0))),"")</f>
        <v/>
      </c>
    </row>
    <row r="35">
      <c r="A35" s="9">
        <f>IFERROR(IF(ROWS($A$7:A35)&lt;=SUMPRODUCT(--('Batch Schedule'!$I$7:$I$106="Fits future sequence")),ROWS($A$7:A35),""),"")</f>
        <v/>
      </c>
      <c r="B35" s="9">
        <f>IFERROR(IF($A35="","",INDEX('Batch Schedule'!$A$7:$A$106,MATCH($A35,'Batch Schedule'!$G$7:$G$106,0))),"")</f>
        <v/>
      </c>
      <c r="C35" s="10">
        <f>IFERROR(IF($A35="","",INDEX('Batch Schedule'!$B$7:$B$106,MATCH($A35,'Batch Schedule'!$G$7:$G$106,0))),"")</f>
        <v/>
      </c>
      <c r="D35" s="9">
        <f>IFERROR(IF($A35="","",INDEX('Batch Schedule'!$C$7:$C$106,MATCH($A35,'Batch Schedule'!$G$7:$G$106,0))),"")</f>
        <v/>
      </c>
      <c r="E35" s="9">
        <f>IFERROR(IF($A35="","",INDEX('Batch Schedule'!$D$7:$D$106,MATCH($A35,'Batch Schedule'!$G$7:$G$106,0))),"")</f>
        <v/>
      </c>
      <c r="F35" s="15">
        <f>IFERROR(IF($A35="","",INDEX('Batch Schedule'!$E$7:$E$106,MATCH($A35,'Batch Schedule'!$G$7:$G$106,0))),"")</f>
        <v/>
      </c>
      <c r="G35" s="9">
        <f>IFERROR(IF($A35="","",INDEX('Batch Schedule'!$F$7:$F$106,MATCH($A35,'Batch Schedule'!$G$7:$G$106,0))),"")</f>
        <v/>
      </c>
      <c r="H35" s="9">
        <f>IFERROR(IF($A35="","",INDEX('Batch Schedule'!$L$7:$L$106,MATCH($A35,'Batch Schedule'!$G$7:$G$106,0))),"")</f>
        <v/>
      </c>
      <c r="I35" s="9">
        <f>IFERROR(IF($A35="","",INDEX('Batch Schedule'!$O$7:$O$106,MATCH($A35,'Batch Schedule'!$G$7:$G$106,0))),"")</f>
        <v/>
      </c>
      <c r="J35" s="9">
        <f>IFERROR(IF($A35="","",INDEX('Batch Schedule'!$P$7:$P$106,MATCH($A35,'Batch Schedule'!$G$7:$G$106,0))),"")</f>
        <v/>
      </c>
    </row>
    <row r="36">
      <c r="A36" s="9">
        <f>IFERROR(IF(ROWS($A$7:A36)&lt;=SUMPRODUCT(--('Batch Schedule'!$I$7:$I$106="Fits future sequence")),ROWS($A$7:A36),""),"")</f>
        <v/>
      </c>
      <c r="B36" s="9">
        <f>IFERROR(IF($A36="","",INDEX('Batch Schedule'!$A$7:$A$106,MATCH($A36,'Batch Schedule'!$G$7:$G$106,0))),"")</f>
        <v/>
      </c>
      <c r="C36" s="10">
        <f>IFERROR(IF($A36="","",INDEX('Batch Schedule'!$B$7:$B$106,MATCH($A36,'Batch Schedule'!$G$7:$G$106,0))),"")</f>
        <v/>
      </c>
      <c r="D36" s="9">
        <f>IFERROR(IF($A36="","",INDEX('Batch Schedule'!$C$7:$C$106,MATCH($A36,'Batch Schedule'!$G$7:$G$106,0))),"")</f>
        <v/>
      </c>
      <c r="E36" s="9">
        <f>IFERROR(IF($A36="","",INDEX('Batch Schedule'!$D$7:$D$106,MATCH($A36,'Batch Schedule'!$G$7:$G$106,0))),"")</f>
        <v/>
      </c>
      <c r="F36" s="15">
        <f>IFERROR(IF($A36="","",INDEX('Batch Schedule'!$E$7:$E$106,MATCH($A36,'Batch Schedule'!$G$7:$G$106,0))),"")</f>
        <v/>
      </c>
      <c r="G36" s="9">
        <f>IFERROR(IF($A36="","",INDEX('Batch Schedule'!$F$7:$F$106,MATCH($A36,'Batch Schedule'!$G$7:$G$106,0))),"")</f>
        <v/>
      </c>
      <c r="H36" s="9">
        <f>IFERROR(IF($A36="","",INDEX('Batch Schedule'!$L$7:$L$106,MATCH($A36,'Batch Schedule'!$G$7:$G$106,0))),"")</f>
        <v/>
      </c>
      <c r="I36" s="9">
        <f>IFERROR(IF($A36="","",INDEX('Batch Schedule'!$O$7:$O$106,MATCH($A36,'Batch Schedule'!$G$7:$G$106,0))),"")</f>
        <v/>
      </c>
      <c r="J36" s="9">
        <f>IFERROR(IF($A36="","",INDEX('Batch Schedule'!$P$7:$P$106,MATCH($A36,'Batch Schedule'!$G$7:$G$106,0))),"")</f>
        <v/>
      </c>
    </row>
    <row r="37">
      <c r="A37" s="9">
        <f>IFERROR(IF(ROWS($A$7:A37)&lt;=SUMPRODUCT(--('Batch Schedule'!$I$7:$I$106="Fits future sequence")),ROWS($A$7:A37),""),"")</f>
        <v/>
      </c>
      <c r="B37" s="9">
        <f>IFERROR(IF($A37="","",INDEX('Batch Schedule'!$A$7:$A$106,MATCH($A37,'Batch Schedule'!$G$7:$G$106,0))),"")</f>
        <v/>
      </c>
      <c r="C37" s="10">
        <f>IFERROR(IF($A37="","",INDEX('Batch Schedule'!$B$7:$B$106,MATCH($A37,'Batch Schedule'!$G$7:$G$106,0))),"")</f>
        <v/>
      </c>
      <c r="D37" s="9">
        <f>IFERROR(IF($A37="","",INDEX('Batch Schedule'!$C$7:$C$106,MATCH($A37,'Batch Schedule'!$G$7:$G$106,0))),"")</f>
        <v/>
      </c>
      <c r="E37" s="9">
        <f>IFERROR(IF($A37="","",INDEX('Batch Schedule'!$D$7:$D$106,MATCH($A37,'Batch Schedule'!$G$7:$G$106,0))),"")</f>
        <v/>
      </c>
      <c r="F37" s="15">
        <f>IFERROR(IF($A37="","",INDEX('Batch Schedule'!$E$7:$E$106,MATCH($A37,'Batch Schedule'!$G$7:$G$106,0))),"")</f>
        <v/>
      </c>
      <c r="G37" s="9">
        <f>IFERROR(IF($A37="","",INDEX('Batch Schedule'!$F$7:$F$106,MATCH($A37,'Batch Schedule'!$G$7:$G$106,0))),"")</f>
        <v/>
      </c>
      <c r="H37" s="9">
        <f>IFERROR(IF($A37="","",INDEX('Batch Schedule'!$L$7:$L$106,MATCH($A37,'Batch Schedule'!$G$7:$G$106,0))),"")</f>
        <v/>
      </c>
      <c r="I37" s="9">
        <f>IFERROR(IF($A37="","",INDEX('Batch Schedule'!$O$7:$O$106,MATCH($A37,'Batch Schedule'!$G$7:$G$106,0))),"")</f>
        <v/>
      </c>
      <c r="J37" s="9">
        <f>IFERROR(IF($A37="","",INDEX('Batch Schedule'!$P$7:$P$106,MATCH($A37,'Batch Schedule'!$G$7:$G$106,0))),"")</f>
        <v/>
      </c>
    </row>
    <row r="38">
      <c r="A38" s="9">
        <f>IFERROR(IF(ROWS($A$7:A38)&lt;=SUMPRODUCT(--('Batch Schedule'!$I$7:$I$106="Fits future sequence")),ROWS($A$7:A38),""),"")</f>
        <v/>
      </c>
      <c r="B38" s="9">
        <f>IFERROR(IF($A38="","",INDEX('Batch Schedule'!$A$7:$A$106,MATCH($A38,'Batch Schedule'!$G$7:$G$106,0))),"")</f>
        <v/>
      </c>
      <c r="C38" s="10">
        <f>IFERROR(IF($A38="","",INDEX('Batch Schedule'!$B$7:$B$106,MATCH($A38,'Batch Schedule'!$G$7:$G$106,0))),"")</f>
        <v/>
      </c>
      <c r="D38" s="9">
        <f>IFERROR(IF($A38="","",INDEX('Batch Schedule'!$C$7:$C$106,MATCH($A38,'Batch Schedule'!$G$7:$G$106,0))),"")</f>
        <v/>
      </c>
      <c r="E38" s="9">
        <f>IFERROR(IF($A38="","",INDEX('Batch Schedule'!$D$7:$D$106,MATCH($A38,'Batch Schedule'!$G$7:$G$106,0))),"")</f>
        <v/>
      </c>
      <c r="F38" s="15">
        <f>IFERROR(IF($A38="","",INDEX('Batch Schedule'!$E$7:$E$106,MATCH($A38,'Batch Schedule'!$G$7:$G$106,0))),"")</f>
        <v/>
      </c>
      <c r="G38" s="9">
        <f>IFERROR(IF($A38="","",INDEX('Batch Schedule'!$F$7:$F$106,MATCH($A38,'Batch Schedule'!$G$7:$G$106,0))),"")</f>
        <v/>
      </c>
      <c r="H38" s="9">
        <f>IFERROR(IF($A38="","",INDEX('Batch Schedule'!$L$7:$L$106,MATCH($A38,'Batch Schedule'!$G$7:$G$106,0))),"")</f>
        <v/>
      </c>
      <c r="I38" s="9">
        <f>IFERROR(IF($A38="","",INDEX('Batch Schedule'!$O$7:$O$106,MATCH($A38,'Batch Schedule'!$G$7:$G$106,0))),"")</f>
        <v/>
      </c>
      <c r="J38" s="9">
        <f>IFERROR(IF($A38="","",INDEX('Batch Schedule'!$P$7:$P$106,MATCH($A38,'Batch Schedule'!$G$7:$G$106,0))),"")</f>
        <v/>
      </c>
    </row>
    <row r="39">
      <c r="A39" s="9">
        <f>IFERROR(IF(ROWS($A$7:A39)&lt;=SUMPRODUCT(--('Batch Schedule'!$I$7:$I$106="Fits future sequence")),ROWS($A$7:A39),""),"")</f>
        <v/>
      </c>
      <c r="B39" s="9">
        <f>IFERROR(IF($A39="","",INDEX('Batch Schedule'!$A$7:$A$106,MATCH($A39,'Batch Schedule'!$G$7:$G$106,0))),"")</f>
        <v/>
      </c>
      <c r="C39" s="10">
        <f>IFERROR(IF($A39="","",INDEX('Batch Schedule'!$B$7:$B$106,MATCH($A39,'Batch Schedule'!$G$7:$G$106,0))),"")</f>
        <v/>
      </c>
      <c r="D39" s="9">
        <f>IFERROR(IF($A39="","",INDEX('Batch Schedule'!$C$7:$C$106,MATCH($A39,'Batch Schedule'!$G$7:$G$106,0))),"")</f>
        <v/>
      </c>
      <c r="E39" s="9">
        <f>IFERROR(IF($A39="","",INDEX('Batch Schedule'!$D$7:$D$106,MATCH($A39,'Batch Schedule'!$G$7:$G$106,0))),"")</f>
        <v/>
      </c>
      <c r="F39" s="15">
        <f>IFERROR(IF($A39="","",INDEX('Batch Schedule'!$E$7:$E$106,MATCH($A39,'Batch Schedule'!$G$7:$G$106,0))),"")</f>
        <v/>
      </c>
      <c r="G39" s="9">
        <f>IFERROR(IF($A39="","",INDEX('Batch Schedule'!$F$7:$F$106,MATCH($A39,'Batch Schedule'!$G$7:$G$106,0))),"")</f>
        <v/>
      </c>
      <c r="H39" s="9">
        <f>IFERROR(IF($A39="","",INDEX('Batch Schedule'!$L$7:$L$106,MATCH($A39,'Batch Schedule'!$G$7:$G$106,0))),"")</f>
        <v/>
      </c>
      <c r="I39" s="9">
        <f>IFERROR(IF($A39="","",INDEX('Batch Schedule'!$O$7:$O$106,MATCH($A39,'Batch Schedule'!$G$7:$G$106,0))),"")</f>
        <v/>
      </c>
      <c r="J39" s="9">
        <f>IFERROR(IF($A39="","",INDEX('Batch Schedule'!$P$7:$P$106,MATCH($A39,'Batch Schedule'!$G$7:$G$106,0))),"")</f>
        <v/>
      </c>
    </row>
    <row r="40">
      <c r="A40" s="9">
        <f>IFERROR(IF(ROWS($A$7:A40)&lt;=SUMPRODUCT(--('Batch Schedule'!$I$7:$I$106="Fits future sequence")),ROWS($A$7:A40),""),"")</f>
        <v/>
      </c>
      <c r="B40" s="9">
        <f>IFERROR(IF($A40="","",INDEX('Batch Schedule'!$A$7:$A$106,MATCH($A40,'Batch Schedule'!$G$7:$G$106,0))),"")</f>
        <v/>
      </c>
      <c r="C40" s="10">
        <f>IFERROR(IF($A40="","",INDEX('Batch Schedule'!$B$7:$B$106,MATCH($A40,'Batch Schedule'!$G$7:$G$106,0))),"")</f>
        <v/>
      </c>
      <c r="D40" s="9">
        <f>IFERROR(IF($A40="","",INDEX('Batch Schedule'!$C$7:$C$106,MATCH($A40,'Batch Schedule'!$G$7:$G$106,0))),"")</f>
        <v/>
      </c>
      <c r="E40" s="9">
        <f>IFERROR(IF($A40="","",INDEX('Batch Schedule'!$D$7:$D$106,MATCH($A40,'Batch Schedule'!$G$7:$G$106,0))),"")</f>
        <v/>
      </c>
      <c r="F40" s="15">
        <f>IFERROR(IF($A40="","",INDEX('Batch Schedule'!$E$7:$E$106,MATCH($A40,'Batch Schedule'!$G$7:$G$106,0))),"")</f>
        <v/>
      </c>
      <c r="G40" s="9">
        <f>IFERROR(IF($A40="","",INDEX('Batch Schedule'!$F$7:$F$106,MATCH($A40,'Batch Schedule'!$G$7:$G$106,0))),"")</f>
        <v/>
      </c>
      <c r="H40" s="9">
        <f>IFERROR(IF($A40="","",INDEX('Batch Schedule'!$L$7:$L$106,MATCH($A40,'Batch Schedule'!$G$7:$G$106,0))),"")</f>
        <v/>
      </c>
      <c r="I40" s="9">
        <f>IFERROR(IF($A40="","",INDEX('Batch Schedule'!$O$7:$O$106,MATCH($A40,'Batch Schedule'!$G$7:$G$106,0))),"")</f>
        <v/>
      </c>
      <c r="J40" s="9">
        <f>IFERROR(IF($A40="","",INDEX('Batch Schedule'!$P$7:$P$106,MATCH($A40,'Batch Schedule'!$G$7:$G$106,0))),"")</f>
        <v/>
      </c>
    </row>
    <row r="41">
      <c r="A41" s="9">
        <f>IFERROR(IF(ROWS($A$7:A41)&lt;=SUMPRODUCT(--('Batch Schedule'!$I$7:$I$106="Fits future sequence")),ROWS($A$7:A41),""),"")</f>
        <v/>
      </c>
      <c r="B41" s="9">
        <f>IFERROR(IF($A41="","",INDEX('Batch Schedule'!$A$7:$A$106,MATCH($A41,'Batch Schedule'!$G$7:$G$106,0))),"")</f>
        <v/>
      </c>
      <c r="C41" s="10">
        <f>IFERROR(IF($A41="","",INDEX('Batch Schedule'!$B$7:$B$106,MATCH($A41,'Batch Schedule'!$G$7:$G$106,0))),"")</f>
        <v/>
      </c>
      <c r="D41" s="9">
        <f>IFERROR(IF($A41="","",INDEX('Batch Schedule'!$C$7:$C$106,MATCH($A41,'Batch Schedule'!$G$7:$G$106,0))),"")</f>
        <v/>
      </c>
      <c r="E41" s="9">
        <f>IFERROR(IF($A41="","",INDEX('Batch Schedule'!$D$7:$D$106,MATCH($A41,'Batch Schedule'!$G$7:$G$106,0))),"")</f>
        <v/>
      </c>
      <c r="F41" s="15">
        <f>IFERROR(IF($A41="","",INDEX('Batch Schedule'!$E$7:$E$106,MATCH($A41,'Batch Schedule'!$G$7:$G$106,0))),"")</f>
        <v/>
      </c>
      <c r="G41" s="9">
        <f>IFERROR(IF($A41="","",INDEX('Batch Schedule'!$F$7:$F$106,MATCH($A41,'Batch Schedule'!$G$7:$G$106,0))),"")</f>
        <v/>
      </c>
      <c r="H41" s="9">
        <f>IFERROR(IF($A41="","",INDEX('Batch Schedule'!$L$7:$L$106,MATCH($A41,'Batch Schedule'!$G$7:$G$106,0))),"")</f>
        <v/>
      </c>
      <c r="I41" s="9">
        <f>IFERROR(IF($A41="","",INDEX('Batch Schedule'!$O$7:$O$106,MATCH($A41,'Batch Schedule'!$G$7:$G$106,0))),"")</f>
        <v/>
      </c>
      <c r="J41" s="9">
        <f>IFERROR(IF($A41="","",INDEX('Batch Schedule'!$P$7:$P$106,MATCH($A41,'Batch Schedule'!$G$7:$G$106,0))),"")</f>
        <v/>
      </c>
    </row>
    <row r="42">
      <c r="A42" s="9">
        <f>IFERROR(IF(ROWS($A$7:A42)&lt;=SUMPRODUCT(--('Batch Schedule'!$I$7:$I$106="Fits future sequence")),ROWS($A$7:A42),""),"")</f>
        <v/>
      </c>
      <c r="B42" s="9">
        <f>IFERROR(IF($A42="","",INDEX('Batch Schedule'!$A$7:$A$106,MATCH($A42,'Batch Schedule'!$G$7:$G$106,0))),"")</f>
        <v/>
      </c>
      <c r="C42" s="10">
        <f>IFERROR(IF($A42="","",INDEX('Batch Schedule'!$B$7:$B$106,MATCH($A42,'Batch Schedule'!$G$7:$G$106,0))),"")</f>
        <v/>
      </c>
      <c r="D42" s="9">
        <f>IFERROR(IF($A42="","",INDEX('Batch Schedule'!$C$7:$C$106,MATCH($A42,'Batch Schedule'!$G$7:$G$106,0))),"")</f>
        <v/>
      </c>
      <c r="E42" s="9">
        <f>IFERROR(IF($A42="","",INDEX('Batch Schedule'!$D$7:$D$106,MATCH($A42,'Batch Schedule'!$G$7:$G$106,0))),"")</f>
        <v/>
      </c>
      <c r="F42" s="15">
        <f>IFERROR(IF($A42="","",INDEX('Batch Schedule'!$E$7:$E$106,MATCH($A42,'Batch Schedule'!$G$7:$G$106,0))),"")</f>
        <v/>
      </c>
      <c r="G42" s="9">
        <f>IFERROR(IF($A42="","",INDEX('Batch Schedule'!$F$7:$F$106,MATCH($A42,'Batch Schedule'!$G$7:$G$106,0))),"")</f>
        <v/>
      </c>
      <c r="H42" s="9">
        <f>IFERROR(IF($A42="","",INDEX('Batch Schedule'!$L$7:$L$106,MATCH($A42,'Batch Schedule'!$G$7:$G$106,0))),"")</f>
        <v/>
      </c>
      <c r="I42" s="9">
        <f>IFERROR(IF($A42="","",INDEX('Batch Schedule'!$O$7:$O$106,MATCH($A42,'Batch Schedule'!$G$7:$G$106,0))),"")</f>
        <v/>
      </c>
      <c r="J42" s="9">
        <f>IFERROR(IF($A42="","",INDEX('Batch Schedule'!$P$7:$P$106,MATCH($A42,'Batch Schedule'!$G$7:$G$106,0))),"")</f>
        <v/>
      </c>
    </row>
    <row r="43">
      <c r="A43" s="9">
        <f>IFERROR(IF(ROWS($A$7:A43)&lt;=SUMPRODUCT(--('Batch Schedule'!$I$7:$I$106="Fits future sequence")),ROWS($A$7:A43),""),"")</f>
        <v/>
      </c>
      <c r="B43" s="9">
        <f>IFERROR(IF($A43="","",INDEX('Batch Schedule'!$A$7:$A$106,MATCH($A43,'Batch Schedule'!$G$7:$G$106,0))),"")</f>
        <v/>
      </c>
      <c r="C43" s="10">
        <f>IFERROR(IF($A43="","",INDEX('Batch Schedule'!$B$7:$B$106,MATCH($A43,'Batch Schedule'!$G$7:$G$106,0))),"")</f>
        <v/>
      </c>
      <c r="D43" s="9">
        <f>IFERROR(IF($A43="","",INDEX('Batch Schedule'!$C$7:$C$106,MATCH($A43,'Batch Schedule'!$G$7:$G$106,0))),"")</f>
        <v/>
      </c>
      <c r="E43" s="9">
        <f>IFERROR(IF($A43="","",INDEX('Batch Schedule'!$D$7:$D$106,MATCH($A43,'Batch Schedule'!$G$7:$G$106,0))),"")</f>
        <v/>
      </c>
      <c r="F43" s="15">
        <f>IFERROR(IF($A43="","",INDEX('Batch Schedule'!$E$7:$E$106,MATCH($A43,'Batch Schedule'!$G$7:$G$106,0))),"")</f>
        <v/>
      </c>
      <c r="G43" s="9">
        <f>IFERROR(IF($A43="","",INDEX('Batch Schedule'!$F$7:$F$106,MATCH($A43,'Batch Schedule'!$G$7:$G$106,0))),"")</f>
        <v/>
      </c>
      <c r="H43" s="9">
        <f>IFERROR(IF($A43="","",INDEX('Batch Schedule'!$L$7:$L$106,MATCH($A43,'Batch Schedule'!$G$7:$G$106,0))),"")</f>
        <v/>
      </c>
      <c r="I43" s="9">
        <f>IFERROR(IF($A43="","",INDEX('Batch Schedule'!$O$7:$O$106,MATCH($A43,'Batch Schedule'!$G$7:$G$106,0))),"")</f>
        <v/>
      </c>
      <c r="J43" s="9">
        <f>IFERROR(IF($A43="","",INDEX('Batch Schedule'!$P$7:$P$106,MATCH($A43,'Batch Schedule'!$G$7:$G$106,0))),"")</f>
        <v/>
      </c>
    </row>
    <row r="44">
      <c r="A44" s="9">
        <f>IFERROR(IF(ROWS($A$7:A44)&lt;=SUMPRODUCT(--('Batch Schedule'!$I$7:$I$106="Fits future sequence")),ROWS($A$7:A44),""),"")</f>
        <v/>
      </c>
      <c r="B44" s="9">
        <f>IFERROR(IF($A44="","",INDEX('Batch Schedule'!$A$7:$A$106,MATCH($A44,'Batch Schedule'!$G$7:$G$106,0))),"")</f>
        <v/>
      </c>
      <c r="C44" s="10">
        <f>IFERROR(IF($A44="","",INDEX('Batch Schedule'!$B$7:$B$106,MATCH($A44,'Batch Schedule'!$G$7:$G$106,0))),"")</f>
        <v/>
      </c>
      <c r="D44" s="9">
        <f>IFERROR(IF($A44="","",INDEX('Batch Schedule'!$C$7:$C$106,MATCH($A44,'Batch Schedule'!$G$7:$G$106,0))),"")</f>
        <v/>
      </c>
      <c r="E44" s="9">
        <f>IFERROR(IF($A44="","",INDEX('Batch Schedule'!$D$7:$D$106,MATCH($A44,'Batch Schedule'!$G$7:$G$106,0))),"")</f>
        <v/>
      </c>
      <c r="F44" s="15">
        <f>IFERROR(IF($A44="","",INDEX('Batch Schedule'!$E$7:$E$106,MATCH($A44,'Batch Schedule'!$G$7:$G$106,0))),"")</f>
        <v/>
      </c>
      <c r="G44" s="9">
        <f>IFERROR(IF($A44="","",INDEX('Batch Schedule'!$F$7:$F$106,MATCH($A44,'Batch Schedule'!$G$7:$G$106,0))),"")</f>
        <v/>
      </c>
      <c r="H44" s="9">
        <f>IFERROR(IF($A44="","",INDEX('Batch Schedule'!$L$7:$L$106,MATCH($A44,'Batch Schedule'!$G$7:$G$106,0))),"")</f>
        <v/>
      </c>
      <c r="I44" s="9">
        <f>IFERROR(IF($A44="","",INDEX('Batch Schedule'!$O$7:$O$106,MATCH($A44,'Batch Schedule'!$G$7:$G$106,0))),"")</f>
        <v/>
      </c>
      <c r="J44" s="9">
        <f>IFERROR(IF($A44="","",INDEX('Batch Schedule'!$P$7:$P$106,MATCH($A44,'Batch Schedule'!$G$7:$G$106,0))),"")</f>
        <v/>
      </c>
    </row>
    <row r="45">
      <c r="A45" s="9">
        <f>IFERROR(IF(ROWS($A$7:A45)&lt;=SUMPRODUCT(--('Batch Schedule'!$I$7:$I$106="Fits future sequence")),ROWS($A$7:A45),""),"")</f>
        <v/>
      </c>
      <c r="B45" s="9">
        <f>IFERROR(IF($A45="","",INDEX('Batch Schedule'!$A$7:$A$106,MATCH($A45,'Batch Schedule'!$G$7:$G$106,0))),"")</f>
        <v/>
      </c>
      <c r="C45" s="10">
        <f>IFERROR(IF($A45="","",INDEX('Batch Schedule'!$B$7:$B$106,MATCH($A45,'Batch Schedule'!$G$7:$G$106,0))),"")</f>
        <v/>
      </c>
      <c r="D45" s="9">
        <f>IFERROR(IF($A45="","",INDEX('Batch Schedule'!$C$7:$C$106,MATCH($A45,'Batch Schedule'!$G$7:$G$106,0))),"")</f>
        <v/>
      </c>
      <c r="E45" s="9">
        <f>IFERROR(IF($A45="","",INDEX('Batch Schedule'!$D$7:$D$106,MATCH($A45,'Batch Schedule'!$G$7:$G$106,0))),"")</f>
        <v/>
      </c>
      <c r="F45" s="15">
        <f>IFERROR(IF($A45="","",INDEX('Batch Schedule'!$E$7:$E$106,MATCH($A45,'Batch Schedule'!$G$7:$G$106,0))),"")</f>
        <v/>
      </c>
      <c r="G45" s="9">
        <f>IFERROR(IF($A45="","",INDEX('Batch Schedule'!$F$7:$F$106,MATCH($A45,'Batch Schedule'!$G$7:$G$106,0))),"")</f>
        <v/>
      </c>
      <c r="H45" s="9">
        <f>IFERROR(IF($A45="","",INDEX('Batch Schedule'!$L$7:$L$106,MATCH($A45,'Batch Schedule'!$G$7:$G$106,0))),"")</f>
        <v/>
      </c>
      <c r="I45" s="9">
        <f>IFERROR(IF($A45="","",INDEX('Batch Schedule'!$O$7:$O$106,MATCH($A45,'Batch Schedule'!$G$7:$G$106,0))),"")</f>
        <v/>
      </c>
      <c r="J45" s="9">
        <f>IFERROR(IF($A45="","",INDEX('Batch Schedule'!$P$7:$P$106,MATCH($A45,'Batch Schedule'!$G$7:$G$106,0))),"")</f>
        <v/>
      </c>
    </row>
    <row r="46">
      <c r="A46" s="9">
        <f>IFERROR(IF(ROWS($A$7:A46)&lt;=SUMPRODUCT(--('Batch Schedule'!$I$7:$I$106="Fits future sequence")),ROWS($A$7:A46),""),"")</f>
        <v/>
      </c>
      <c r="B46" s="9">
        <f>IFERROR(IF($A46="","",INDEX('Batch Schedule'!$A$7:$A$106,MATCH($A46,'Batch Schedule'!$G$7:$G$106,0))),"")</f>
        <v/>
      </c>
      <c r="C46" s="10">
        <f>IFERROR(IF($A46="","",INDEX('Batch Schedule'!$B$7:$B$106,MATCH($A46,'Batch Schedule'!$G$7:$G$106,0))),"")</f>
        <v/>
      </c>
      <c r="D46" s="9">
        <f>IFERROR(IF($A46="","",INDEX('Batch Schedule'!$C$7:$C$106,MATCH($A46,'Batch Schedule'!$G$7:$G$106,0))),"")</f>
        <v/>
      </c>
      <c r="E46" s="9">
        <f>IFERROR(IF($A46="","",INDEX('Batch Schedule'!$D$7:$D$106,MATCH($A46,'Batch Schedule'!$G$7:$G$106,0))),"")</f>
        <v/>
      </c>
      <c r="F46" s="15">
        <f>IFERROR(IF($A46="","",INDEX('Batch Schedule'!$E$7:$E$106,MATCH($A46,'Batch Schedule'!$G$7:$G$106,0))),"")</f>
        <v/>
      </c>
      <c r="G46" s="9">
        <f>IFERROR(IF($A46="","",INDEX('Batch Schedule'!$F$7:$F$106,MATCH($A46,'Batch Schedule'!$G$7:$G$106,0))),"")</f>
        <v/>
      </c>
      <c r="H46" s="9">
        <f>IFERROR(IF($A46="","",INDEX('Batch Schedule'!$L$7:$L$106,MATCH($A46,'Batch Schedule'!$G$7:$G$106,0))),"")</f>
        <v/>
      </c>
      <c r="I46" s="9">
        <f>IFERROR(IF($A46="","",INDEX('Batch Schedule'!$O$7:$O$106,MATCH($A46,'Batch Schedule'!$G$7:$G$106,0))),"")</f>
        <v/>
      </c>
      <c r="J46" s="9">
        <f>IFERROR(IF($A46="","",INDEX('Batch Schedule'!$P$7:$P$106,MATCH($A46,'Batch Schedule'!$G$7:$G$106,0))),"")</f>
        <v/>
      </c>
    </row>
    <row r="47">
      <c r="A47" s="9">
        <f>IFERROR(IF(ROWS($A$7:A47)&lt;=SUMPRODUCT(--('Batch Schedule'!$I$7:$I$106="Fits future sequence")),ROWS($A$7:A47),""),"")</f>
        <v/>
      </c>
      <c r="B47" s="9">
        <f>IFERROR(IF($A47="","",INDEX('Batch Schedule'!$A$7:$A$106,MATCH($A47,'Batch Schedule'!$G$7:$G$106,0))),"")</f>
        <v/>
      </c>
      <c r="C47" s="10">
        <f>IFERROR(IF($A47="","",INDEX('Batch Schedule'!$B$7:$B$106,MATCH($A47,'Batch Schedule'!$G$7:$G$106,0))),"")</f>
        <v/>
      </c>
      <c r="D47" s="9">
        <f>IFERROR(IF($A47="","",INDEX('Batch Schedule'!$C$7:$C$106,MATCH($A47,'Batch Schedule'!$G$7:$G$106,0))),"")</f>
        <v/>
      </c>
      <c r="E47" s="9">
        <f>IFERROR(IF($A47="","",INDEX('Batch Schedule'!$D$7:$D$106,MATCH($A47,'Batch Schedule'!$G$7:$G$106,0))),"")</f>
        <v/>
      </c>
      <c r="F47" s="15">
        <f>IFERROR(IF($A47="","",INDEX('Batch Schedule'!$E$7:$E$106,MATCH($A47,'Batch Schedule'!$G$7:$G$106,0))),"")</f>
        <v/>
      </c>
      <c r="G47" s="9">
        <f>IFERROR(IF($A47="","",INDEX('Batch Schedule'!$F$7:$F$106,MATCH($A47,'Batch Schedule'!$G$7:$G$106,0))),"")</f>
        <v/>
      </c>
      <c r="H47" s="9">
        <f>IFERROR(IF($A47="","",INDEX('Batch Schedule'!$L$7:$L$106,MATCH($A47,'Batch Schedule'!$G$7:$G$106,0))),"")</f>
        <v/>
      </c>
      <c r="I47" s="9">
        <f>IFERROR(IF($A47="","",INDEX('Batch Schedule'!$O$7:$O$106,MATCH($A47,'Batch Schedule'!$G$7:$G$106,0))),"")</f>
        <v/>
      </c>
      <c r="J47" s="9">
        <f>IFERROR(IF($A47="","",INDEX('Batch Schedule'!$P$7:$P$106,MATCH($A47,'Batch Schedule'!$G$7:$G$106,0))),"")</f>
        <v/>
      </c>
    </row>
    <row r="48">
      <c r="A48" s="9">
        <f>IFERROR(IF(ROWS($A$7:A48)&lt;=SUMPRODUCT(--('Batch Schedule'!$I$7:$I$106="Fits future sequence")),ROWS($A$7:A48),""),"")</f>
        <v/>
      </c>
      <c r="B48" s="9">
        <f>IFERROR(IF($A48="","",INDEX('Batch Schedule'!$A$7:$A$106,MATCH($A48,'Batch Schedule'!$G$7:$G$106,0))),"")</f>
        <v/>
      </c>
      <c r="C48" s="10">
        <f>IFERROR(IF($A48="","",INDEX('Batch Schedule'!$B$7:$B$106,MATCH($A48,'Batch Schedule'!$G$7:$G$106,0))),"")</f>
        <v/>
      </c>
      <c r="D48" s="9">
        <f>IFERROR(IF($A48="","",INDEX('Batch Schedule'!$C$7:$C$106,MATCH($A48,'Batch Schedule'!$G$7:$G$106,0))),"")</f>
        <v/>
      </c>
      <c r="E48" s="9">
        <f>IFERROR(IF($A48="","",INDEX('Batch Schedule'!$D$7:$D$106,MATCH($A48,'Batch Schedule'!$G$7:$G$106,0))),"")</f>
        <v/>
      </c>
      <c r="F48" s="15">
        <f>IFERROR(IF($A48="","",INDEX('Batch Schedule'!$E$7:$E$106,MATCH($A48,'Batch Schedule'!$G$7:$G$106,0))),"")</f>
        <v/>
      </c>
      <c r="G48" s="9">
        <f>IFERROR(IF($A48="","",INDEX('Batch Schedule'!$F$7:$F$106,MATCH($A48,'Batch Schedule'!$G$7:$G$106,0))),"")</f>
        <v/>
      </c>
      <c r="H48" s="9">
        <f>IFERROR(IF($A48="","",INDEX('Batch Schedule'!$L$7:$L$106,MATCH($A48,'Batch Schedule'!$G$7:$G$106,0))),"")</f>
        <v/>
      </c>
      <c r="I48" s="9">
        <f>IFERROR(IF($A48="","",INDEX('Batch Schedule'!$O$7:$O$106,MATCH($A48,'Batch Schedule'!$G$7:$G$106,0))),"")</f>
        <v/>
      </c>
      <c r="J48" s="9">
        <f>IFERROR(IF($A48="","",INDEX('Batch Schedule'!$P$7:$P$106,MATCH($A48,'Batch Schedule'!$G$7:$G$106,0))),"")</f>
        <v/>
      </c>
    </row>
    <row r="49">
      <c r="A49" s="9">
        <f>IFERROR(IF(ROWS($A$7:A49)&lt;=SUMPRODUCT(--('Batch Schedule'!$I$7:$I$106="Fits future sequence")),ROWS($A$7:A49),""),"")</f>
        <v/>
      </c>
      <c r="B49" s="9">
        <f>IFERROR(IF($A49="","",INDEX('Batch Schedule'!$A$7:$A$106,MATCH($A49,'Batch Schedule'!$G$7:$G$106,0))),"")</f>
        <v/>
      </c>
      <c r="C49" s="10">
        <f>IFERROR(IF($A49="","",INDEX('Batch Schedule'!$B$7:$B$106,MATCH($A49,'Batch Schedule'!$G$7:$G$106,0))),"")</f>
        <v/>
      </c>
      <c r="D49" s="9">
        <f>IFERROR(IF($A49="","",INDEX('Batch Schedule'!$C$7:$C$106,MATCH($A49,'Batch Schedule'!$G$7:$G$106,0))),"")</f>
        <v/>
      </c>
      <c r="E49" s="9">
        <f>IFERROR(IF($A49="","",INDEX('Batch Schedule'!$D$7:$D$106,MATCH($A49,'Batch Schedule'!$G$7:$G$106,0))),"")</f>
        <v/>
      </c>
      <c r="F49" s="15">
        <f>IFERROR(IF($A49="","",INDEX('Batch Schedule'!$E$7:$E$106,MATCH($A49,'Batch Schedule'!$G$7:$G$106,0))),"")</f>
        <v/>
      </c>
      <c r="G49" s="9">
        <f>IFERROR(IF($A49="","",INDEX('Batch Schedule'!$F$7:$F$106,MATCH($A49,'Batch Schedule'!$G$7:$G$106,0))),"")</f>
        <v/>
      </c>
      <c r="H49" s="9">
        <f>IFERROR(IF($A49="","",INDEX('Batch Schedule'!$L$7:$L$106,MATCH($A49,'Batch Schedule'!$G$7:$G$106,0))),"")</f>
        <v/>
      </c>
      <c r="I49" s="9">
        <f>IFERROR(IF($A49="","",INDEX('Batch Schedule'!$O$7:$O$106,MATCH($A49,'Batch Schedule'!$G$7:$G$106,0))),"")</f>
        <v/>
      </c>
      <c r="J49" s="9">
        <f>IFERROR(IF($A49="","",INDEX('Batch Schedule'!$P$7:$P$106,MATCH($A49,'Batch Schedule'!$G$7:$G$106,0))),"")</f>
        <v/>
      </c>
    </row>
    <row r="50">
      <c r="A50" s="9">
        <f>IFERROR(IF(ROWS($A$7:A50)&lt;=SUMPRODUCT(--('Batch Schedule'!$I$7:$I$106="Fits future sequence")),ROWS($A$7:A50),""),"")</f>
        <v/>
      </c>
      <c r="B50" s="9">
        <f>IFERROR(IF($A50="","",INDEX('Batch Schedule'!$A$7:$A$106,MATCH($A50,'Batch Schedule'!$G$7:$G$106,0))),"")</f>
        <v/>
      </c>
      <c r="C50" s="10">
        <f>IFERROR(IF($A50="","",INDEX('Batch Schedule'!$B$7:$B$106,MATCH($A50,'Batch Schedule'!$G$7:$G$106,0))),"")</f>
        <v/>
      </c>
      <c r="D50" s="9">
        <f>IFERROR(IF($A50="","",INDEX('Batch Schedule'!$C$7:$C$106,MATCH($A50,'Batch Schedule'!$G$7:$G$106,0))),"")</f>
        <v/>
      </c>
      <c r="E50" s="9">
        <f>IFERROR(IF($A50="","",INDEX('Batch Schedule'!$D$7:$D$106,MATCH($A50,'Batch Schedule'!$G$7:$G$106,0))),"")</f>
        <v/>
      </c>
      <c r="F50" s="15">
        <f>IFERROR(IF($A50="","",INDEX('Batch Schedule'!$E$7:$E$106,MATCH($A50,'Batch Schedule'!$G$7:$G$106,0))),"")</f>
        <v/>
      </c>
      <c r="G50" s="9">
        <f>IFERROR(IF($A50="","",INDEX('Batch Schedule'!$F$7:$F$106,MATCH($A50,'Batch Schedule'!$G$7:$G$106,0))),"")</f>
        <v/>
      </c>
      <c r="H50" s="9">
        <f>IFERROR(IF($A50="","",INDEX('Batch Schedule'!$L$7:$L$106,MATCH($A50,'Batch Schedule'!$G$7:$G$106,0))),"")</f>
        <v/>
      </c>
      <c r="I50" s="9">
        <f>IFERROR(IF($A50="","",INDEX('Batch Schedule'!$O$7:$O$106,MATCH($A50,'Batch Schedule'!$G$7:$G$106,0))),"")</f>
        <v/>
      </c>
      <c r="J50" s="9">
        <f>IFERROR(IF($A50="","",INDEX('Batch Schedule'!$P$7:$P$106,MATCH($A50,'Batch Schedule'!$G$7:$G$106,0))),"")</f>
        <v/>
      </c>
    </row>
    <row r="51">
      <c r="A51" s="9">
        <f>IFERROR(IF(ROWS($A$7:A51)&lt;=SUMPRODUCT(--('Batch Schedule'!$I$7:$I$106="Fits future sequence")),ROWS($A$7:A51),""),"")</f>
        <v/>
      </c>
      <c r="B51" s="9">
        <f>IFERROR(IF($A51="","",INDEX('Batch Schedule'!$A$7:$A$106,MATCH($A51,'Batch Schedule'!$G$7:$G$106,0))),"")</f>
        <v/>
      </c>
      <c r="C51" s="10">
        <f>IFERROR(IF($A51="","",INDEX('Batch Schedule'!$B$7:$B$106,MATCH($A51,'Batch Schedule'!$G$7:$G$106,0))),"")</f>
        <v/>
      </c>
      <c r="D51" s="9">
        <f>IFERROR(IF($A51="","",INDEX('Batch Schedule'!$C$7:$C$106,MATCH($A51,'Batch Schedule'!$G$7:$G$106,0))),"")</f>
        <v/>
      </c>
      <c r="E51" s="9">
        <f>IFERROR(IF($A51="","",INDEX('Batch Schedule'!$D$7:$D$106,MATCH($A51,'Batch Schedule'!$G$7:$G$106,0))),"")</f>
        <v/>
      </c>
      <c r="F51" s="15">
        <f>IFERROR(IF($A51="","",INDEX('Batch Schedule'!$E$7:$E$106,MATCH($A51,'Batch Schedule'!$G$7:$G$106,0))),"")</f>
        <v/>
      </c>
      <c r="G51" s="9">
        <f>IFERROR(IF($A51="","",INDEX('Batch Schedule'!$F$7:$F$106,MATCH($A51,'Batch Schedule'!$G$7:$G$106,0))),"")</f>
        <v/>
      </c>
      <c r="H51" s="9">
        <f>IFERROR(IF($A51="","",INDEX('Batch Schedule'!$L$7:$L$106,MATCH($A51,'Batch Schedule'!$G$7:$G$106,0))),"")</f>
        <v/>
      </c>
      <c r="I51" s="9">
        <f>IFERROR(IF($A51="","",INDEX('Batch Schedule'!$O$7:$O$106,MATCH($A51,'Batch Schedule'!$G$7:$G$106,0))),"")</f>
        <v/>
      </c>
      <c r="J51" s="9">
        <f>IFERROR(IF($A51="","",INDEX('Batch Schedule'!$P$7:$P$106,MATCH($A51,'Batch Schedule'!$G$7:$G$106,0))),"")</f>
        <v/>
      </c>
    </row>
    <row r="52">
      <c r="A52" s="9">
        <f>IFERROR(IF(ROWS($A$7:A52)&lt;=SUMPRODUCT(--('Batch Schedule'!$I$7:$I$106="Fits future sequence")),ROWS($A$7:A52),""),"")</f>
        <v/>
      </c>
      <c r="B52" s="9">
        <f>IFERROR(IF($A52="","",INDEX('Batch Schedule'!$A$7:$A$106,MATCH($A52,'Batch Schedule'!$G$7:$G$106,0))),"")</f>
        <v/>
      </c>
      <c r="C52" s="10">
        <f>IFERROR(IF($A52="","",INDEX('Batch Schedule'!$B$7:$B$106,MATCH($A52,'Batch Schedule'!$G$7:$G$106,0))),"")</f>
        <v/>
      </c>
      <c r="D52" s="9">
        <f>IFERROR(IF($A52="","",INDEX('Batch Schedule'!$C$7:$C$106,MATCH($A52,'Batch Schedule'!$G$7:$G$106,0))),"")</f>
        <v/>
      </c>
      <c r="E52" s="9">
        <f>IFERROR(IF($A52="","",INDEX('Batch Schedule'!$D$7:$D$106,MATCH($A52,'Batch Schedule'!$G$7:$G$106,0))),"")</f>
        <v/>
      </c>
      <c r="F52" s="15">
        <f>IFERROR(IF($A52="","",INDEX('Batch Schedule'!$E$7:$E$106,MATCH($A52,'Batch Schedule'!$G$7:$G$106,0))),"")</f>
        <v/>
      </c>
      <c r="G52" s="9">
        <f>IFERROR(IF($A52="","",INDEX('Batch Schedule'!$F$7:$F$106,MATCH($A52,'Batch Schedule'!$G$7:$G$106,0))),"")</f>
        <v/>
      </c>
      <c r="H52" s="9">
        <f>IFERROR(IF($A52="","",INDEX('Batch Schedule'!$L$7:$L$106,MATCH($A52,'Batch Schedule'!$G$7:$G$106,0))),"")</f>
        <v/>
      </c>
      <c r="I52" s="9">
        <f>IFERROR(IF($A52="","",INDEX('Batch Schedule'!$O$7:$O$106,MATCH($A52,'Batch Schedule'!$G$7:$G$106,0))),"")</f>
        <v/>
      </c>
      <c r="J52" s="9">
        <f>IFERROR(IF($A52="","",INDEX('Batch Schedule'!$P$7:$P$106,MATCH($A52,'Batch Schedule'!$G$7:$G$106,0))),"")</f>
        <v/>
      </c>
    </row>
    <row r="53">
      <c r="A53" s="9">
        <f>IFERROR(IF(ROWS($A$7:A53)&lt;=SUMPRODUCT(--('Batch Schedule'!$I$7:$I$106="Fits future sequence")),ROWS($A$7:A53),""),"")</f>
        <v/>
      </c>
      <c r="B53" s="9">
        <f>IFERROR(IF($A53="","",INDEX('Batch Schedule'!$A$7:$A$106,MATCH($A53,'Batch Schedule'!$G$7:$G$106,0))),"")</f>
        <v/>
      </c>
      <c r="C53" s="10">
        <f>IFERROR(IF($A53="","",INDEX('Batch Schedule'!$B$7:$B$106,MATCH($A53,'Batch Schedule'!$G$7:$G$106,0))),"")</f>
        <v/>
      </c>
      <c r="D53" s="9">
        <f>IFERROR(IF($A53="","",INDEX('Batch Schedule'!$C$7:$C$106,MATCH($A53,'Batch Schedule'!$G$7:$G$106,0))),"")</f>
        <v/>
      </c>
      <c r="E53" s="9">
        <f>IFERROR(IF($A53="","",INDEX('Batch Schedule'!$D$7:$D$106,MATCH($A53,'Batch Schedule'!$G$7:$G$106,0))),"")</f>
        <v/>
      </c>
      <c r="F53" s="15">
        <f>IFERROR(IF($A53="","",INDEX('Batch Schedule'!$E$7:$E$106,MATCH($A53,'Batch Schedule'!$G$7:$G$106,0))),"")</f>
        <v/>
      </c>
      <c r="G53" s="9">
        <f>IFERROR(IF($A53="","",INDEX('Batch Schedule'!$F$7:$F$106,MATCH($A53,'Batch Schedule'!$G$7:$G$106,0))),"")</f>
        <v/>
      </c>
      <c r="H53" s="9">
        <f>IFERROR(IF($A53="","",INDEX('Batch Schedule'!$L$7:$L$106,MATCH($A53,'Batch Schedule'!$G$7:$G$106,0))),"")</f>
        <v/>
      </c>
      <c r="I53" s="9">
        <f>IFERROR(IF($A53="","",INDEX('Batch Schedule'!$O$7:$O$106,MATCH($A53,'Batch Schedule'!$G$7:$G$106,0))),"")</f>
        <v/>
      </c>
      <c r="J53" s="9">
        <f>IFERROR(IF($A53="","",INDEX('Batch Schedule'!$P$7:$P$106,MATCH($A53,'Batch Schedule'!$G$7:$G$106,0))),"")</f>
        <v/>
      </c>
    </row>
    <row r="54">
      <c r="A54" s="9">
        <f>IFERROR(IF(ROWS($A$7:A54)&lt;=SUMPRODUCT(--('Batch Schedule'!$I$7:$I$106="Fits future sequence")),ROWS($A$7:A54),""),"")</f>
        <v/>
      </c>
      <c r="B54" s="9">
        <f>IFERROR(IF($A54="","",INDEX('Batch Schedule'!$A$7:$A$106,MATCH($A54,'Batch Schedule'!$G$7:$G$106,0))),"")</f>
        <v/>
      </c>
      <c r="C54" s="10">
        <f>IFERROR(IF($A54="","",INDEX('Batch Schedule'!$B$7:$B$106,MATCH($A54,'Batch Schedule'!$G$7:$G$106,0))),"")</f>
        <v/>
      </c>
      <c r="D54" s="9">
        <f>IFERROR(IF($A54="","",INDEX('Batch Schedule'!$C$7:$C$106,MATCH($A54,'Batch Schedule'!$G$7:$G$106,0))),"")</f>
        <v/>
      </c>
      <c r="E54" s="9">
        <f>IFERROR(IF($A54="","",INDEX('Batch Schedule'!$D$7:$D$106,MATCH($A54,'Batch Schedule'!$G$7:$G$106,0))),"")</f>
        <v/>
      </c>
      <c r="F54" s="15">
        <f>IFERROR(IF($A54="","",INDEX('Batch Schedule'!$E$7:$E$106,MATCH($A54,'Batch Schedule'!$G$7:$G$106,0))),"")</f>
        <v/>
      </c>
      <c r="G54" s="9">
        <f>IFERROR(IF($A54="","",INDEX('Batch Schedule'!$F$7:$F$106,MATCH($A54,'Batch Schedule'!$G$7:$G$106,0))),"")</f>
        <v/>
      </c>
      <c r="H54" s="9">
        <f>IFERROR(IF($A54="","",INDEX('Batch Schedule'!$L$7:$L$106,MATCH($A54,'Batch Schedule'!$G$7:$G$106,0))),"")</f>
        <v/>
      </c>
      <c r="I54" s="9">
        <f>IFERROR(IF($A54="","",INDEX('Batch Schedule'!$O$7:$O$106,MATCH($A54,'Batch Schedule'!$G$7:$G$106,0))),"")</f>
        <v/>
      </c>
      <c r="J54" s="9">
        <f>IFERROR(IF($A54="","",INDEX('Batch Schedule'!$P$7:$P$106,MATCH($A54,'Batch Schedule'!$G$7:$G$106,0))),"")</f>
        <v/>
      </c>
    </row>
    <row r="55">
      <c r="A55" s="9">
        <f>IFERROR(IF(ROWS($A$7:A55)&lt;=SUMPRODUCT(--('Batch Schedule'!$I$7:$I$106="Fits future sequence")),ROWS($A$7:A55),""),"")</f>
        <v/>
      </c>
      <c r="B55" s="9">
        <f>IFERROR(IF($A55="","",INDEX('Batch Schedule'!$A$7:$A$106,MATCH($A55,'Batch Schedule'!$G$7:$G$106,0))),"")</f>
        <v/>
      </c>
      <c r="C55" s="10">
        <f>IFERROR(IF($A55="","",INDEX('Batch Schedule'!$B$7:$B$106,MATCH($A55,'Batch Schedule'!$G$7:$G$106,0))),"")</f>
        <v/>
      </c>
      <c r="D55" s="9">
        <f>IFERROR(IF($A55="","",INDEX('Batch Schedule'!$C$7:$C$106,MATCH($A55,'Batch Schedule'!$G$7:$G$106,0))),"")</f>
        <v/>
      </c>
      <c r="E55" s="9">
        <f>IFERROR(IF($A55="","",INDEX('Batch Schedule'!$D$7:$D$106,MATCH($A55,'Batch Schedule'!$G$7:$G$106,0))),"")</f>
        <v/>
      </c>
      <c r="F55" s="15">
        <f>IFERROR(IF($A55="","",INDEX('Batch Schedule'!$E$7:$E$106,MATCH($A55,'Batch Schedule'!$G$7:$G$106,0))),"")</f>
        <v/>
      </c>
      <c r="G55" s="9">
        <f>IFERROR(IF($A55="","",INDEX('Batch Schedule'!$F$7:$F$106,MATCH($A55,'Batch Schedule'!$G$7:$G$106,0))),"")</f>
        <v/>
      </c>
      <c r="H55" s="9">
        <f>IFERROR(IF($A55="","",INDEX('Batch Schedule'!$L$7:$L$106,MATCH($A55,'Batch Schedule'!$G$7:$G$106,0))),"")</f>
        <v/>
      </c>
      <c r="I55" s="9">
        <f>IFERROR(IF($A55="","",INDEX('Batch Schedule'!$O$7:$O$106,MATCH($A55,'Batch Schedule'!$G$7:$G$106,0))),"")</f>
        <v/>
      </c>
      <c r="J55" s="9">
        <f>IFERROR(IF($A55="","",INDEX('Batch Schedule'!$P$7:$P$106,MATCH($A55,'Batch Schedule'!$G$7:$G$106,0))),"")</f>
        <v/>
      </c>
    </row>
    <row r="56">
      <c r="A56" s="9">
        <f>IFERROR(IF(ROWS($A$7:A56)&lt;=SUMPRODUCT(--('Batch Schedule'!$I$7:$I$106="Fits future sequence")),ROWS($A$7:A56),""),"")</f>
        <v/>
      </c>
      <c r="B56" s="9">
        <f>IFERROR(IF($A56="","",INDEX('Batch Schedule'!$A$7:$A$106,MATCH($A56,'Batch Schedule'!$G$7:$G$106,0))),"")</f>
        <v/>
      </c>
      <c r="C56" s="10">
        <f>IFERROR(IF($A56="","",INDEX('Batch Schedule'!$B$7:$B$106,MATCH($A56,'Batch Schedule'!$G$7:$G$106,0))),"")</f>
        <v/>
      </c>
      <c r="D56" s="9">
        <f>IFERROR(IF($A56="","",INDEX('Batch Schedule'!$C$7:$C$106,MATCH($A56,'Batch Schedule'!$G$7:$G$106,0))),"")</f>
        <v/>
      </c>
      <c r="E56" s="9">
        <f>IFERROR(IF($A56="","",INDEX('Batch Schedule'!$D$7:$D$106,MATCH($A56,'Batch Schedule'!$G$7:$G$106,0))),"")</f>
        <v/>
      </c>
      <c r="F56" s="15">
        <f>IFERROR(IF($A56="","",INDEX('Batch Schedule'!$E$7:$E$106,MATCH($A56,'Batch Schedule'!$G$7:$G$106,0))),"")</f>
        <v/>
      </c>
      <c r="G56" s="9">
        <f>IFERROR(IF($A56="","",INDEX('Batch Schedule'!$F$7:$F$106,MATCH($A56,'Batch Schedule'!$G$7:$G$106,0))),"")</f>
        <v/>
      </c>
      <c r="H56" s="9">
        <f>IFERROR(IF($A56="","",INDEX('Batch Schedule'!$L$7:$L$106,MATCH($A56,'Batch Schedule'!$G$7:$G$106,0))),"")</f>
        <v/>
      </c>
      <c r="I56" s="9">
        <f>IFERROR(IF($A56="","",INDEX('Batch Schedule'!$O$7:$O$106,MATCH($A56,'Batch Schedule'!$G$7:$G$106,0))),"")</f>
        <v/>
      </c>
      <c r="J56" s="9">
        <f>IFERROR(IF($A56="","",INDEX('Batch Schedule'!$P$7:$P$106,MATCH($A56,'Batch Schedule'!$G$7:$G$106,0))),"")</f>
        <v/>
      </c>
    </row>
    <row r="57">
      <c r="A57" s="9">
        <f>IFERROR(IF(ROWS($A$7:A57)&lt;=SUMPRODUCT(--('Batch Schedule'!$I$7:$I$106="Fits future sequence")),ROWS($A$7:A57),""),"")</f>
        <v/>
      </c>
      <c r="B57" s="9">
        <f>IFERROR(IF($A57="","",INDEX('Batch Schedule'!$A$7:$A$106,MATCH($A57,'Batch Schedule'!$G$7:$G$106,0))),"")</f>
        <v/>
      </c>
      <c r="C57" s="10">
        <f>IFERROR(IF($A57="","",INDEX('Batch Schedule'!$B$7:$B$106,MATCH($A57,'Batch Schedule'!$G$7:$G$106,0))),"")</f>
        <v/>
      </c>
      <c r="D57" s="9">
        <f>IFERROR(IF($A57="","",INDEX('Batch Schedule'!$C$7:$C$106,MATCH($A57,'Batch Schedule'!$G$7:$G$106,0))),"")</f>
        <v/>
      </c>
      <c r="E57" s="9">
        <f>IFERROR(IF($A57="","",INDEX('Batch Schedule'!$D$7:$D$106,MATCH($A57,'Batch Schedule'!$G$7:$G$106,0))),"")</f>
        <v/>
      </c>
      <c r="F57" s="15">
        <f>IFERROR(IF($A57="","",INDEX('Batch Schedule'!$E$7:$E$106,MATCH($A57,'Batch Schedule'!$G$7:$G$106,0))),"")</f>
        <v/>
      </c>
      <c r="G57" s="9">
        <f>IFERROR(IF($A57="","",INDEX('Batch Schedule'!$F$7:$F$106,MATCH($A57,'Batch Schedule'!$G$7:$G$106,0))),"")</f>
        <v/>
      </c>
      <c r="H57" s="9">
        <f>IFERROR(IF($A57="","",INDEX('Batch Schedule'!$L$7:$L$106,MATCH($A57,'Batch Schedule'!$G$7:$G$106,0))),"")</f>
        <v/>
      </c>
      <c r="I57" s="9">
        <f>IFERROR(IF($A57="","",INDEX('Batch Schedule'!$O$7:$O$106,MATCH($A57,'Batch Schedule'!$G$7:$G$106,0))),"")</f>
        <v/>
      </c>
      <c r="J57" s="9">
        <f>IFERROR(IF($A57="","",INDEX('Batch Schedule'!$P$7:$P$106,MATCH($A57,'Batch Schedule'!$G$7:$G$106,0))),"")</f>
        <v/>
      </c>
    </row>
    <row r="58">
      <c r="A58" s="9">
        <f>IFERROR(IF(ROWS($A$7:A58)&lt;=SUMPRODUCT(--('Batch Schedule'!$I$7:$I$106="Fits future sequence")),ROWS($A$7:A58),""),"")</f>
        <v/>
      </c>
      <c r="B58" s="9">
        <f>IFERROR(IF($A58="","",INDEX('Batch Schedule'!$A$7:$A$106,MATCH($A58,'Batch Schedule'!$G$7:$G$106,0))),"")</f>
        <v/>
      </c>
      <c r="C58" s="10">
        <f>IFERROR(IF($A58="","",INDEX('Batch Schedule'!$B$7:$B$106,MATCH($A58,'Batch Schedule'!$G$7:$G$106,0))),"")</f>
        <v/>
      </c>
      <c r="D58" s="9">
        <f>IFERROR(IF($A58="","",INDEX('Batch Schedule'!$C$7:$C$106,MATCH($A58,'Batch Schedule'!$G$7:$G$106,0))),"")</f>
        <v/>
      </c>
      <c r="E58" s="9">
        <f>IFERROR(IF($A58="","",INDEX('Batch Schedule'!$D$7:$D$106,MATCH($A58,'Batch Schedule'!$G$7:$G$106,0))),"")</f>
        <v/>
      </c>
      <c r="F58" s="15">
        <f>IFERROR(IF($A58="","",INDEX('Batch Schedule'!$E$7:$E$106,MATCH($A58,'Batch Schedule'!$G$7:$G$106,0))),"")</f>
        <v/>
      </c>
      <c r="G58" s="9">
        <f>IFERROR(IF($A58="","",INDEX('Batch Schedule'!$F$7:$F$106,MATCH($A58,'Batch Schedule'!$G$7:$G$106,0))),"")</f>
        <v/>
      </c>
      <c r="H58" s="9">
        <f>IFERROR(IF($A58="","",INDEX('Batch Schedule'!$L$7:$L$106,MATCH($A58,'Batch Schedule'!$G$7:$G$106,0))),"")</f>
        <v/>
      </c>
      <c r="I58" s="9">
        <f>IFERROR(IF($A58="","",INDEX('Batch Schedule'!$O$7:$O$106,MATCH($A58,'Batch Schedule'!$G$7:$G$106,0))),"")</f>
        <v/>
      </c>
      <c r="J58" s="9">
        <f>IFERROR(IF($A58="","",INDEX('Batch Schedule'!$P$7:$P$106,MATCH($A58,'Batch Schedule'!$G$7:$G$106,0))),"")</f>
        <v/>
      </c>
    </row>
    <row r="59">
      <c r="A59" s="9">
        <f>IFERROR(IF(ROWS($A$7:A59)&lt;=SUMPRODUCT(--('Batch Schedule'!$I$7:$I$106="Fits future sequence")),ROWS($A$7:A59),""),"")</f>
        <v/>
      </c>
      <c r="B59" s="9">
        <f>IFERROR(IF($A59="","",INDEX('Batch Schedule'!$A$7:$A$106,MATCH($A59,'Batch Schedule'!$G$7:$G$106,0))),"")</f>
        <v/>
      </c>
      <c r="C59" s="10">
        <f>IFERROR(IF($A59="","",INDEX('Batch Schedule'!$B$7:$B$106,MATCH($A59,'Batch Schedule'!$G$7:$G$106,0))),"")</f>
        <v/>
      </c>
      <c r="D59" s="9">
        <f>IFERROR(IF($A59="","",INDEX('Batch Schedule'!$C$7:$C$106,MATCH($A59,'Batch Schedule'!$G$7:$G$106,0))),"")</f>
        <v/>
      </c>
      <c r="E59" s="9">
        <f>IFERROR(IF($A59="","",INDEX('Batch Schedule'!$D$7:$D$106,MATCH($A59,'Batch Schedule'!$G$7:$G$106,0))),"")</f>
        <v/>
      </c>
      <c r="F59" s="15">
        <f>IFERROR(IF($A59="","",INDEX('Batch Schedule'!$E$7:$E$106,MATCH($A59,'Batch Schedule'!$G$7:$G$106,0))),"")</f>
        <v/>
      </c>
      <c r="G59" s="9">
        <f>IFERROR(IF($A59="","",INDEX('Batch Schedule'!$F$7:$F$106,MATCH($A59,'Batch Schedule'!$G$7:$G$106,0))),"")</f>
        <v/>
      </c>
      <c r="H59" s="9">
        <f>IFERROR(IF($A59="","",INDEX('Batch Schedule'!$L$7:$L$106,MATCH($A59,'Batch Schedule'!$G$7:$G$106,0))),"")</f>
        <v/>
      </c>
      <c r="I59" s="9">
        <f>IFERROR(IF($A59="","",INDEX('Batch Schedule'!$O$7:$O$106,MATCH($A59,'Batch Schedule'!$G$7:$G$106,0))),"")</f>
        <v/>
      </c>
      <c r="J59" s="9">
        <f>IFERROR(IF($A59="","",INDEX('Batch Schedule'!$P$7:$P$106,MATCH($A59,'Batch Schedule'!$G$7:$G$106,0))),"")</f>
        <v/>
      </c>
    </row>
    <row r="60">
      <c r="A60" s="9">
        <f>IFERROR(IF(ROWS($A$7:A60)&lt;=SUMPRODUCT(--('Batch Schedule'!$I$7:$I$106="Fits future sequence")),ROWS($A$7:A60),""),"")</f>
        <v/>
      </c>
      <c r="B60" s="9">
        <f>IFERROR(IF($A60="","",INDEX('Batch Schedule'!$A$7:$A$106,MATCH($A60,'Batch Schedule'!$G$7:$G$106,0))),"")</f>
        <v/>
      </c>
      <c r="C60" s="10">
        <f>IFERROR(IF($A60="","",INDEX('Batch Schedule'!$B$7:$B$106,MATCH($A60,'Batch Schedule'!$G$7:$G$106,0))),"")</f>
        <v/>
      </c>
      <c r="D60" s="9">
        <f>IFERROR(IF($A60="","",INDEX('Batch Schedule'!$C$7:$C$106,MATCH($A60,'Batch Schedule'!$G$7:$G$106,0))),"")</f>
        <v/>
      </c>
      <c r="E60" s="9">
        <f>IFERROR(IF($A60="","",INDEX('Batch Schedule'!$D$7:$D$106,MATCH($A60,'Batch Schedule'!$G$7:$G$106,0))),"")</f>
        <v/>
      </c>
      <c r="F60" s="15">
        <f>IFERROR(IF($A60="","",INDEX('Batch Schedule'!$E$7:$E$106,MATCH($A60,'Batch Schedule'!$G$7:$G$106,0))),"")</f>
        <v/>
      </c>
      <c r="G60" s="9">
        <f>IFERROR(IF($A60="","",INDEX('Batch Schedule'!$F$7:$F$106,MATCH($A60,'Batch Schedule'!$G$7:$G$106,0))),"")</f>
        <v/>
      </c>
      <c r="H60" s="9">
        <f>IFERROR(IF($A60="","",INDEX('Batch Schedule'!$L$7:$L$106,MATCH($A60,'Batch Schedule'!$G$7:$G$106,0))),"")</f>
        <v/>
      </c>
      <c r="I60" s="9">
        <f>IFERROR(IF($A60="","",INDEX('Batch Schedule'!$O$7:$O$106,MATCH($A60,'Batch Schedule'!$G$7:$G$106,0))),"")</f>
        <v/>
      </c>
      <c r="J60" s="9">
        <f>IFERROR(IF($A60="","",INDEX('Batch Schedule'!$P$7:$P$106,MATCH($A60,'Batch Schedule'!$G$7:$G$106,0))),"")</f>
        <v/>
      </c>
    </row>
    <row r="61">
      <c r="A61" s="9">
        <f>IFERROR(IF(ROWS($A$7:A61)&lt;=SUMPRODUCT(--('Batch Schedule'!$I$7:$I$106="Fits future sequence")),ROWS($A$7:A61),""),"")</f>
        <v/>
      </c>
      <c r="B61" s="9">
        <f>IFERROR(IF($A61="","",INDEX('Batch Schedule'!$A$7:$A$106,MATCH($A61,'Batch Schedule'!$G$7:$G$106,0))),"")</f>
        <v/>
      </c>
      <c r="C61" s="10">
        <f>IFERROR(IF($A61="","",INDEX('Batch Schedule'!$B$7:$B$106,MATCH($A61,'Batch Schedule'!$G$7:$G$106,0))),"")</f>
        <v/>
      </c>
      <c r="D61" s="9">
        <f>IFERROR(IF($A61="","",INDEX('Batch Schedule'!$C$7:$C$106,MATCH($A61,'Batch Schedule'!$G$7:$G$106,0))),"")</f>
        <v/>
      </c>
      <c r="E61" s="9">
        <f>IFERROR(IF($A61="","",INDEX('Batch Schedule'!$D$7:$D$106,MATCH($A61,'Batch Schedule'!$G$7:$G$106,0))),"")</f>
        <v/>
      </c>
      <c r="F61" s="15">
        <f>IFERROR(IF($A61="","",INDEX('Batch Schedule'!$E$7:$E$106,MATCH($A61,'Batch Schedule'!$G$7:$G$106,0))),"")</f>
        <v/>
      </c>
      <c r="G61" s="9">
        <f>IFERROR(IF($A61="","",INDEX('Batch Schedule'!$F$7:$F$106,MATCH($A61,'Batch Schedule'!$G$7:$G$106,0))),"")</f>
        <v/>
      </c>
      <c r="H61" s="9">
        <f>IFERROR(IF($A61="","",INDEX('Batch Schedule'!$L$7:$L$106,MATCH($A61,'Batch Schedule'!$G$7:$G$106,0))),"")</f>
        <v/>
      </c>
      <c r="I61" s="9">
        <f>IFERROR(IF($A61="","",INDEX('Batch Schedule'!$O$7:$O$106,MATCH($A61,'Batch Schedule'!$G$7:$G$106,0))),"")</f>
        <v/>
      </c>
      <c r="J61" s="9">
        <f>IFERROR(IF($A61="","",INDEX('Batch Schedule'!$P$7:$P$106,MATCH($A61,'Batch Schedule'!$G$7:$G$106,0))),"")</f>
        <v/>
      </c>
    </row>
    <row r="62">
      <c r="A62" s="9">
        <f>IFERROR(IF(ROWS($A$7:A62)&lt;=SUMPRODUCT(--('Batch Schedule'!$I$7:$I$106="Fits future sequence")),ROWS($A$7:A62),""),"")</f>
        <v/>
      </c>
      <c r="B62" s="9">
        <f>IFERROR(IF($A62="","",INDEX('Batch Schedule'!$A$7:$A$106,MATCH($A62,'Batch Schedule'!$G$7:$G$106,0))),"")</f>
        <v/>
      </c>
      <c r="C62" s="10">
        <f>IFERROR(IF($A62="","",INDEX('Batch Schedule'!$B$7:$B$106,MATCH($A62,'Batch Schedule'!$G$7:$G$106,0))),"")</f>
        <v/>
      </c>
      <c r="D62" s="9">
        <f>IFERROR(IF($A62="","",INDEX('Batch Schedule'!$C$7:$C$106,MATCH($A62,'Batch Schedule'!$G$7:$G$106,0))),"")</f>
        <v/>
      </c>
      <c r="E62" s="9">
        <f>IFERROR(IF($A62="","",INDEX('Batch Schedule'!$D$7:$D$106,MATCH($A62,'Batch Schedule'!$G$7:$G$106,0))),"")</f>
        <v/>
      </c>
      <c r="F62" s="15">
        <f>IFERROR(IF($A62="","",INDEX('Batch Schedule'!$E$7:$E$106,MATCH($A62,'Batch Schedule'!$G$7:$G$106,0))),"")</f>
        <v/>
      </c>
      <c r="G62" s="9">
        <f>IFERROR(IF($A62="","",INDEX('Batch Schedule'!$F$7:$F$106,MATCH($A62,'Batch Schedule'!$G$7:$G$106,0))),"")</f>
        <v/>
      </c>
      <c r="H62" s="9">
        <f>IFERROR(IF($A62="","",INDEX('Batch Schedule'!$L$7:$L$106,MATCH($A62,'Batch Schedule'!$G$7:$G$106,0))),"")</f>
        <v/>
      </c>
      <c r="I62" s="9">
        <f>IFERROR(IF($A62="","",INDEX('Batch Schedule'!$O$7:$O$106,MATCH($A62,'Batch Schedule'!$G$7:$G$106,0))),"")</f>
        <v/>
      </c>
      <c r="J62" s="9">
        <f>IFERROR(IF($A62="","",INDEX('Batch Schedule'!$P$7:$P$106,MATCH($A62,'Batch Schedule'!$G$7:$G$106,0))),"")</f>
        <v/>
      </c>
    </row>
    <row r="63">
      <c r="A63" s="9">
        <f>IFERROR(IF(ROWS($A$7:A63)&lt;=SUMPRODUCT(--('Batch Schedule'!$I$7:$I$106="Fits future sequence")),ROWS($A$7:A63),""),"")</f>
        <v/>
      </c>
      <c r="B63" s="9">
        <f>IFERROR(IF($A63="","",INDEX('Batch Schedule'!$A$7:$A$106,MATCH($A63,'Batch Schedule'!$G$7:$G$106,0))),"")</f>
        <v/>
      </c>
      <c r="C63" s="10">
        <f>IFERROR(IF($A63="","",INDEX('Batch Schedule'!$B$7:$B$106,MATCH($A63,'Batch Schedule'!$G$7:$G$106,0))),"")</f>
        <v/>
      </c>
      <c r="D63" s="9">
        <f>IFERROR(IF($A63="","",INDEX('Batch Schedule'!$C$7:$C$106,MATCH($A63,'Batch Schedule'!$G$7:$G$106,0))),"")</f>
        <v/>
      </c>
      <c r="E63" s="9">
        <f>IFERROR(IF($A63="","",INDEX('Batch Schedule'!$D$7:$D$106,MATCH($A63,'Batch Schedule'!$G$7:$G$106,0))),"")</f>
        <v/>
      </c>
      <c r="F63" s="15">
        <f>IFERROR(IF($A63="","",INDEX('Batch Schedule'!$E$7:$E$106,MATCH($A63,'Batch Schedule'!$G$7:$G$106,0))),"")</f>
        <v/>
      </c>
      <c r="G63" s="9">
        <f>IFERROR(IF($A63="","",INDEX('Batch Schedule'!$F$7:$F$106,MATCH($A63,'Batch Schedule'!$G$7:$G$106,0))),"")</f>
        <v/>
      </c>
      <c r="H63" s="9">
        <f>IFERROR(IF($A63="","",INDEX('Batch Schedule'!$L$7:$L$106,MATCH($A63,'Batch Schedule'!$G$7:$G$106,0))),"")</f>
        <v/>
      </c>
      <c r="I63" s="9">
        <f>IFERROR(IF($A63="","",INDEX('Batch Schedule'!$O$7:$O$106,MATCH($A63,'Batch Schedule'!$G$7:$G$106,0))),"")</f>
        <v/>
      </c>
      <c r="J63" s="9">
        <f>IFERROR(IF($A63="","",INDEX('Batch Schedule'!$P$7:$P$106,MATCH($A63,'Batch Schedule'!$G$7:$G$106,0))),"")</f>
        <v/>
      </c>
    </row>
    <row r="64">
      <c r="A64" s="9">
        <f>IFERROR(IF(ROWS($A$7:A64)&lt;=SUMPRODUCT(--('Batch Schedule'!$I$7:$I$106="Fits future sequence")),ROWS($A$7:A64),""),"")</f>
        <v/>
      </c>
      <c r="B64" s="9">
        <f>IFERROR(IF($A64="","",INDEX('Batch Schedule'!$A$7:$A$106,MATCH($A64,'Batch Schedule'!$G$7:$G$106,0))),"")</f>
        <v/>
      </c>
      <c r="C64" s="10">
        <f>IFERROR(IF($A64="","",INDEX('Batch Schedule'!$B$7:$B$106,MATCH($A64,'Batch Schedule'!$G$7:$G$106,0))),"")</f>
        <v/>
      </c>
      <c r="D64" s="9">
        <f>IFERROR(IF($A64="","",INDEX('Batch Schedule'!$C$7:$C$106,MATCH($A64,'Batch Schedule'!$G$7:$G$106,0))),"")</f>
        <v/>
      </c>
      <c r="E64" s="9">
        <f>IFERROR(IF($A64="","",INDEX('Batch Schedule'!$D$7:$D$106,MATCH($A64,'Batch Schedule'!$G$7:$G$106,0))),"")</f>
        <v/>
      </c>
      <c r="F64" s="15">
        <f>IFERROR(IF($A64="","",INDEX('Batch Schedule'!$E$7:$E$106,MATCH($A64,'Batch Schedule'!$G$7:$G$106,0))),"")</f>
        <v/>
      </c>
      <c r="G64" s="9">
        <f>IFERROR(IF($A64="","",INDEX('Batch Schedule'!$F$7:$F$106,MATCH($A64,'Batch Schedule'!$G$7:$G$106,0))),"")</f>
        <v/>
      </c>
      <c r="H64" s="9">
        <f>IFERROR(IF($A64="","",INDEX('Batch Schedule'!$L$7:$L$106,MATCH($A64,'Batch Schedule'!$G$7:$G$106,0))),"")</f>
        <v/>
      </c>
      <c r="I64" s="9">
        <f>IFERROR(IF($A64="","",INDEX('Batch Schedule'!$O$7:$O$106,MATCH($A64,'Batch Schedule'!$G$7:$G$106,0))),"")</f>
        <v/>
      </c>
      <c r="J64" s="9">
        <f>IFERROR(IF($A64="","",INDEX('Batch Schedule'!$P$7:$P$106,MATCH($A64,'Batch Schedule'!$G$7:$G$106,0))),"")</f>
        <v/>
      </c>
    </row>
    <row r="65">
      <c r="A65" s="9">
        <f>IFERROR(IF(ROWS($A$7:A65)&lt;=SUMPRODUCT(--('Batch Schedule'!$I$7:$I$106="Fits future sequence")),ROWS($A$7:A65),""),"")</f>
        <v/>
      </c>
      <c r="B65" s="9">
        <f>IFERROR(IF($A65="","",INDEX('Batch Schedule'!$A$7:$A$106,MATCH($A65,'Batch Schedule'!$G$7:$G$106,0))),"")</f>
        <v/>
      </c>
      <c r="C65" s="10">
        <f>IFERROR(IF($A65="","",INDEX('Batch Schedule'!$B$7:$B$106,MATCH($A65,'Batch Schedule'!$G$7:$G$106,0))),"")</f>
        <v/>
      </c>
      <c r="D65" s="9">
        <f>IFERROR(IF($A65="","",INDEX('Batch Schedule'!$C$7:$C$106,MATCH($A65,'Batch Schedule'!$G$7:$G$106,0))),"")</f>
        <v/>
      </c>
      <c r="E65" s="9">
        <f>IFERROR(IF($A65="","",INDEX('Batch Schedule'!$D$7:$D$106,MATCH($A65,'Batch Schedule'!$G$7:$G$106,0))),"")</f>
        <v/>
      </c>
      <c r="F65" s="15">
        <f>IFERROR(IF($A65="","",INDEX('Batch Schedule'!$E$7:$E$106,MATCH($A65,'Batch Schedule'!$G$7:$G$106,0))),"")</f>
        <v/>
      </c>
      <c r="G65" s="9">
        <f>IFERROR(IF($A65="","",INDEX('Batch Schedule'!$F$7:$F$106,MATCH($A65,'Batch Schedule'!$G$7:$G$106,0))),"")</f>
        <v/>
      </c>
      <c r="H65" s="9">
        <f>IFERROR(IF($A65="","",INDEX('Batch Schedule'!$L$7:$L$106,MATCH($A65,'Batch Schedule'!$G$7:$G$106,0))),"")</f>
        <v/>
      </c>
      <c r="I65" s="9">
        <f>IFERROR(IF($A65="","",INDEX('Batch Schedule'!$O$7:$O$106,MATCH($A65,'Batch Schedule'!$G$7:$G$106,0))),"")</f>
        <v/>
      </c>
      <c r="J65" s="9">
        <f>IFERROR(IF($A65="","",INDEX('Batch Schedule'!$P$7:$P$106,MATCH($A65,'Batch Schedule'!$G$7:$G$106,0))),"")</f>
        <v/>
      </c>
    </row>
    <row r="66">
      <c r="A66" s="9">
        <f>IFERROR(IF(ROWS($A$7:A66)&lt;=SUMPRODUCT(--('Batch Schedule'!$I$7:$I$106="Fits future sequence")),ROWS($A$7:A66),""),"")</f>
        <v/>
      </c>
      <c r="B66" s="9">
        <f>IFERROR(IF($A66="","",INDEX('Batch Schedule'!$A$7:$A$106,MATCH($A66,'Batch Schedule'!$G$7:$G$106,0))),"")</f>
        <v/>
      </c>
      <c r="C66" s="10">
        <f>IFERROR(IF($A66="","",INDEX('Batch Schedule'!$B$7:$B$106,MATCH($A66,'Batch Schedule'!$G$7:$G$106,0))),"")</f>
        <v/>
      </c>
      <c r="D66" s="9">
        <f>IFERROR(IF($A66="","",INDEX('Batch Schedule'!$C$7:$C$106,MATCH($A66,'Batch Schedule'!$G$7:$G$106,0))),"")</f>
        <v/>
      </c>
      <c r="E66" s="9">
        <f>IFERROR(IF($A66="","",INDEX('Batch Schedule'!$D$7:$D$106,MATCH($A66,'Batch Schedule'!$G$7:$G$106,0))),"")</f>
        <v/>
      </c>
      <c r="F66" s="15">
        <f>IFERROR(IF($A66="","",INDEX('Batch Schedule'!$E$7:$E$106,MATCH($A66,'Batch Schedule'!$G$7:$G$106,0))),"")</f>
        <v/>
      </c>
      <c r="G66" s="9">
        <f>IFERROR(IF($A66="","",INDEX('Batch Schedule'!$F$7:$F$106,MATCH($A66,'Batch Schedule'!$G$7:$G$106,0))),"")</f>
        <v/>
      </c>
      <c r="H66" s="9">
        <f>IFERROR(IF($A66="","",INDEX('Batch Schedule'!$L$7:$L$106,MATCH($A66,'Batch Schedule'!$G$7:$G$106,0))),"")</f>
        <v/>
      </c>
      <c r="I66" s="9">
        <f>IFERROR(IF($A66="","",INDEX('Batch Schedule'!$O$7:$O$106,MATCH($A66,'Batch Schedule'!$G$7:$G$106,0))),"")</f>
        <v/>
      </c>
      <c r="J66" s="9">
        <f>IFERROR(IF($A66="","",INDEX('Batch Schedule'!$P$7:$P$106,MATCH($A66,'Batch Schedule'!$G$7:$G$106,0))),"")</f>
        <v/>
      </c>
    </row>
    <row r="67">
      <c r="A67" s="9">
        <f>IFERROR(IF(ROWS($A$7:A67)&lt;=SUMPRODUCT(--('Batch Schedule'!$I$7:$I$106="Fits future sequence")),ROWS($A$7:A67),""),"")</f>
        <v/>
      </c>
      <c r="B67" s="9">
        <f>IFERROR(IF($A67="","",INDEX('Batch Schedule'!$A$7:$A$106,MATCH($A67,'Batch Schedule'!$G$7:$G$106,0))),"")</f>
        <v/>
      </c>
      <c r="C67" s="10">
        <f>IFERROR(IF($A67="","",INDEX('Batch Schedule'!$B$7:$B$106,MATCH($A67,'Batch Schedule'!$G$7:$G$106,0))),"")</f>
        <v/>
      </c>
      <c r="D67" s="9">
        <f>IFERROR(IF($A67="","",INDEX('Batch Schedule'!$C$7:$C$106,MATCH($A67,'Batch Schedule'!$G$7:$G$106,0))),"")</f>
        <v/>
      </c>
      <c r="E67" s="9">
        <f>IFERROR(IF($A67="","",INDEX('Batch Schedule'!$D$7:$D$106,MATCH($A67,'Batch Schedule'!$G$7:$G$106,0))),"")</f>
        <v/>
      </c>
      <c r="F67" s="15">
        <f>IFERROR(IF($A67="","",INDEX('Batch Schedule'!$E$7:$E$106,MATCH($A67,'Batch Schedule'!$G$7:$G$106,0))),"")</f>
        <v/>
      </c>
      <c r="G67" s="9">
        <f>IFERROR(IF($A67="","",INDEX('Batch Schedule'!$F$7:$F$106,MATCH($A67,'Batch Schedule'!$G$7:$G$106,0))),"")</f>
        <v/>
      </c>
      <c r="H67" s="9">
        <f>IFERROR(IF($A67="","",INDEX('Batch Schedule'!$L$7:$L$106,MATCH($A67,'Batch Schedule'!$G$7:$G$106,0))),"")</f>
        <v/>
      </c>
      <c r="I67" s="9">
        <f>IFERROR(IF($A67="","",INDEX('Batch Schedule'!$O$7:$O$106,MATCH($A67,'Batch Schedule'!$G$7:$G$106,0))),"")</f>
        <v/>
      </c>
      <c r="J67" s="9">
        <f>IFERROR(IF($A67="","",INDEX('Batch Schedule'!$P$7:$P$106,MATCH($A67,'Batch Schedule'!$G$7:$G$106,0))),"")</f>
        <v/>
      </c>
    </row>
    <row r="68">
      <c r="A68" s="9">
        <f>IFERROR(IF(ROWS($A$7:A68)&lt;=SUMPRODUCT(--('Batch Schedule'!$I$7:$I$106="Fits future sequence")),ROWS($A$7:A68),""),"")</f>
        <v/>
      </c>
      <c r="B68" s="9">
        <f>IFERROR(IF($A68="","",INDEX('Batch Schedule'!$A$7:$A$106,MATCH($A68,'Batch Schedule'!$G$7:$G$106,0))),"")</f>
        <v/>
      </c>
      <c r="C68" s="10">
        <f>IFERROR(IF($A68="","",INDEX('Batch Schedule'!$B$7:$B$106,MATCH($A68,'Batch Schedule'!$G$7:$G$106,0))),"")</f>
        <v/>
      </c>
      <c r="D68" s="9">
        <f>IFERROR(IF($A68="","",INDEX('Batch Schedule'!$C$7:$C$106,MATCH($A68,'Batch Schedule'!$G$7:$G$106,0))),"")</f>
        <v/>
      </c>
      <c r="E68" s="9">
        <f>IFERROR(IF($A68="","",INDEX('Batch Schedule'!$D$7:$D$106,MATCH($A68,'Batch Schedule'!$G$7:$G$106,0))),"")</f>
        <v/>
      </c>
      <c r="F68" s="15">
        <f>IFERROR(IF($A68="","",INDEX('Batch Schedule'!$E$7:$E$106,MATCH($A68,'Batch Schedule'!$G$7:$G$106,0))),"")</f>
        <v/>
      </c>
      <c r="G68" s="9">
        <f>IFERROR(IF($A68="","",INDEX('Batch Schedule'!$F$7:$F$106,MATCH($A68,'Batch Schedule'!$G$7:$G$106,0))),"")</f>
        <v/>
      </c>
      <c r="H68" s="9">
        <f>IFERROR(IF($A68="","",INDEX('Batch Schedule'!$L$7:$L$106,MATCH($A68,'Batch Schedule'!$G$7:$G$106,0))),"")</f>
        <v/>
      </c>
      <c r="I68" s="9">
        <f>IFERROR(IF($A68="","",INDEX('Batch Schedule'!$O$7:$O$106,MATCH($A68,'Batch Schedule'!$G$7:$G$106,0))),"")</f>
        <v/>
      </c>
      <c r="J68" s="9">
        <f>IFERROR(IF($A68="","",INDEX('Batch Schedule'!$P$7:$P$106,MATCH($A68,'Batch Schedule'!$G$7:$G$106,0))),"")</f>
        <v/>
      </c>
    </row>
    <row r="69">
      <c r="A69" s="9">
        <f>IFERROR(IF(ROWS($A$7:A69)&lt;=SUMPRODUCT(--('Batch Schedule'!$I$7:$I$106="Fits future sequence")),ROWS($A$7:A69),""),"")</f>
        <v/>
      </c>
      <c r="B69" s="9">
        <f>IFERROR(IF($A69="","",INDEX('Batch Schedule'!$A$7:$A$106,MATCH($A69,'Batch Schedule'!$G$7:$G$106,0))),"")</f>
        <v/>
      </c>
      <c r="C69" s="10">
        <f>IFERROR(IF($A69="","",INDEX('Batch Schedule'!$B$7:$B$106,MATCH($A69,'Batch Schedule'!$G$7:$G$106,0))),"")</f>
        <v/>
      </c>
      <c r="D69" s="9">
        <f>IFERROR(IF($A69="","",INDEX('Batch Schedule'!$C$7:$C$106,MATCH($A69,'Batch Schedule'!$G$7:$G$106,0))),"")</f>
        <v/>
      </c>
      <c r="E69" s="9">
        <f>IFERROR(IF($A69="","",INDEX('Batch Schedule'!$D$7:$D$106,MATCH($A69,'Batch Schedule'!$G$7:$G$106,0))),"")</f>
        <v/>
      </c>
      <c r="F69" s="15">
        <f>IFERROR(IF($A69="","",INDEX('Batch Schedule'!$E$7:$E$106,MATCH($A69,'Batch Schedule'!$G$7:$G$106,0))),"")</f>
        <v/>
      </c>
      <c r="G69" s="9">
        <f>IFERROR(IF($A69="","",INDEX('Batch Schedule'!$F$7:$F$106,MATCH($A69,'Batch Schedule'!$G$7:$G$106,0))),"")</f>
        <v/>
      </c>
      <c r="H69" s="9">
        <f>IFERROR(IF($A69="","",INDEX('Batch Schedule'!$L$7:$L$106,MATCH($A69,'Batch Schedule'!$G$7:$G$106,0))),"")</f>
        <v/>
      </c>
      <c r="I69" s="9">
        <f>IFERROR(IF($A69="","",INDEX('Batch Schedule'!$O$7:$O$106,MATCH($A69,'Batch Schedule'!$G$7:$G$106,0))),"")</f>
        <v/>
      </c>
      <c r="J69" s="9">
        <f>IFERROR(IF($A69="","",INDEX('Batch Schedule'!$P$7:$P$106,MATCH($A69,'Batch Schedule'!$G$7:$G$106,0))),"")</f>
        <v/>
      </c>
    </row>
    <row r="70">
      <c r="A70" s="9">
        <f>IFERROR(IF(ROWS($A$7:A70)&lt;=SUMPRODUCT(--('Batch Schedule'!$I$7:$I$106="Fits future sequence")),ROWS($A$7:A70),""),"")</f>
        <v/>
      </c>
      <c r="B70" s="9">
        <f>IFERROR(IF($A70="","",INDEX('Batch Schedule'!$A$7:$A$106,MATCH($A70,'Batch Schedule'!$G$7:$G$106,0))),"")</f>
        <v/>
      </c>
      <c r="C70" s="10">
        <f>IFERROR(IF($A70="","",INDEX('Batch Schedule'!$B$7:$B$106,MATCH($A70,'Batch Schedule'!$G$7:$G$106,0))),"")</f>
        <v/>
      </c>
      <c r="D70" s="9">
        <f>IFERROR(IF($A70="","",INDEX('Batch Schedule'!$C$7:$C$106,MATCH($A70,'Batch Schedule'!$G$7:$G$106,0))),"")</f>
        <v/>
      </c>
      <c r="E70" s="9">
        <f>IFERROR(IF($A70="","",INDEX('Batch Schedule'!$D$7:$D$106,MATCH($A70,'Batch Schedule'!$G$7:$G$106,0))),"")</f>
        <v/>
      </c>
      <c r="F70" s="15">
        <f>IFERROR(IF($A70="","",INDEX('Batch Schedule'!$E$7:$E$106,MATCH($A70,'Batch Schedule'!$G$7:$G$106,0))),"")</f>
        <v/>
      </c>
      <c r="G70" s="9">
        <f>IFERROR(IF($A70="","",INDEX('Batch Schedule'!$F$7:$F$106,MATCH($A70,'Batch Schedule'!$G$7:$G$106,0))),"")</f>
        <v/>
      </c>
      <c r="H70" s="9">
        <f>IFERROR(IF($A70="","",INDEX('Batch Schedule'!$L$7:$L$106,MATCH($A70,'Batch Schedule'!$G$7:$G$106,0))),"")</f>
        <v/>
      </c>
      <c r="I70" s="9">
        <f>IFERROR(IF($A70="","",INDEX('Batch Schedule'!$O$7:$O$106,MATCH($A70,'Batch Schedule'!$G$7:$G$106,0))),"")</f>
        <v/>
      </c>
      <c r="J70" s="9">
        <f>IFERROR(IF($A70="","",INDEX('Batch Schedule'!$P$7:$P$106,MATCH($A70,'Batch Schedule'!$G$7:$G$106,0))),"")</f>
        <v/>
      </c>
    </row>
    <row r="71">
      <c r="A71" s="9">
        <f>IFERROR(IF(ROWS($A$7:A71)&lt;=SUMPRODUCT(--('Batch Schedule'!$I$7:$I$106="Fits future sequence")),ROWS($A$7:A71),""),"")</f>
        <v/>
      </c>
      <c r="B71" s="9">
        <f>IFERROR(IF($A71="","",INDEX('Batch Schedule'!$A$7:$A$106,MATCH($A71,'Batch Schedule'!$G$7:$G$106,0))),"")</f>
        <v/>
      </c>
      <c r="C71" s="10">
        <f>IFERROR(IF($A71="","",INDEX('Batch Schedule'!$B$7:$B$106,MATCH($A71,'Batch Schedule'!$G$7:$G$106,0))),"")</f>
        <v/>
      </c>
      <c r="D71" s="9">
        <f>IFERROR(IF($A71="","",INDEX('Batch Schedule'!$C$7:$C$106,MATCH($A71,'Batch Schedule'!$G$7:$G$106,0))),"")</f>
        <v/>
      </c>
      <c r="E71" s="9">
        <f>IFERROR(IF($A71="","",INDEX('Batch Schedule'!$D$7:$D$106,MATCH($A71,'Batch Schedule'!$G$7:$G$106,0))),"")</f>
        <v/>
      </c>
      <c r="F71" s="15">
        <f>IFERROR(IF($A71="","",INDEX('Batch Schedule'!$E$7:$E$106,MATCH($A71,'Batch Schedule'!$G$7:$G$106,0))),"")</f>
        <v/>
      </c>
      <c r="G71" s="9">
        <f>IFERROR(IF($A71="","",INDEX('Batch Schedule'!$F$7:$F$106,MATCH($A71,'Batch Schedule'!$G$7:$G$106,0))),"")</f>
        <v/>
      </c>
      <c r="H71" s="9">
        <f>IFERROR(IF($A71="","",INDEX('Batch Schedule'!$L$7:$L$106,MATCH($A71,'Batch Schedule'!$G$7:$G$106,0))),"")</f>
        <v/>
      </c>
      <c r="I71" s="9">
        <f>IFERROR(IF($A71="","",INDEX('Batch Schedule'!$O$7:$O$106,MATCH($A71,'Batch Schedule'!$G$7:$G$106,0))),"")</f>
        <v/>
      </c>
      <c r="J71" s="9">
        <f>IFERROR(IF($A71="","",INDEX('Batch Schedule'!$P$7:$P$106,MATCH($A71,'Batch Schedule'!$G$7:$G$106,0))),"")</f>
        <v/>
      </c>
    </row>
    <row r="72">
      <c r="A72" s="9">
        <f>IFERROR(IF(ROWS($A$7:A72)&lt;=SUMPRODUCT(--('Batch Schedule'!$I$7:$I$106="Fits future sequence")),ROWS($A$7:A72),""),"")</f>
        <v/>
      </c>
      <c r="B72" s="9">
        <f>IFERROR(IF($A72="","",INDEX('Batch Schedule'!$A$7:$A$106,MATCH($A72,'Batch Schedule'!$G$7:$G$106,0))),"")</f>
        <v/>
      </c>
      <c r="C72" s="10">
        <f>IFERROR(IF($A72="","",INDEX('Batch Schedule'!$B$7:$B$106,MATCH($A72,'Batch Schedule'!$G$7:$G$106,0))),"")</f>
        <v/>
      </c>
      <c r="D72" s="9">
        <f>IFERROR(IF($A72="","",INDEX('Batch Schedule'!$C$7:$C$106,MATCH($A72,'Batch Schedule'!$G$7:$G$106,0))),"")</f>
        <v/>
      </c>
      <c r="E72" s="9">
        <f>IFERROR(IF($A72="","",INDEX('Batch Schedule'!$D$7:$D$106,MATCH($A72,'Batch Schedule'!$G$7:$G$106,0))),"")</f>
        <v/>
      </c>
      <c r="F72" s="15">
        <f>IFERROR(IF($A72="","",INDEX('Batch Schedule'!$E$7:$E$106,MATCH($A72,'Batch Schedule'!$G$7:$G$106,0))),"")</f>
        <v/>
      </c>
      <c r="G72" s="9">
        <f>IFERROR(IF($A72="","",INDEX('Batch Schedule'!$F$7:$F$106,MATCH($A72,'Batch Schedule'!$G$7:$G$106,0))),"")</f>
        <v/>
      </c>
      <c r="H72" s="9">
        <f>IFERROR(IF($A72="","",INDEX('Batch Schedule'!$L$7:$L$106,MATCH($A72,'Batch Schedule'!$G$7:$G$106,0))),"")</f>
        <v/>
      </c>
      <c r="I72" s="9">
        <f>IFERROR(IF($A72="","",INDEX('Batch Schedule'!$O$7:$O$106,MATCH($A72,'Batch Schedule'!$G$7:$G$106,0))),"")</f>
        <v/>
      </c>
      <c r="J72" s="9">
        <f>IFERROR(IF($A72="","",INDEX('Batch Schedule'!$P$7:$P$106,MATCH($A72,'Batch Schedule'!$G$7:$G$106,0))),"")</f>
        <v/>
      </c>
    </row>
    <row r="73">
      <c r="A73" s="9">
        <f>IFERROR(IF(ROWS($A$7:A73)&lt;=SUMPRODUCT(--('Batch Schedule'!$I$7:$I$106="Fits future sequence")),ROWS($A$7:A73),""),"")</f>
        <v/>
      </c>
      <c r="B73" s="9">
        <f>IFERROR(IF($A73="","",INDEX('Batch Schedule'!$A$7:$A$106,MATCH($A73,'Batch Schedule'!$G$7:$G$106,0))),"")</f>
        <v/>
      </c>
      <c r="C73" s="10">
        <f>IFERROR(IF($A73="","",INDEX('Batch Schedule'!$B$7:$B$106,MATCH($A73,'Batch Schedule'!$G$7:$G$106,0))),"")</f>
        <v/>
      </c>
      <c r="D73" s="9">
        <f>IFERROR(IF($A73="","",INDEX('Batch Schedule'!$C$7:$C$106,MATCH($A73,'Batch Schedule'!$G$7:$G$106,0))),"")</f>
        <v/>
      </c>
      <c r="E73" s="9">
        <f>IFERROR(IF($A73="","",INDEX('Batch Schedule'!$D$7:$D$106,MATCH($A73,'Batch Schedule'!$G$7:$G$106,0))),"")</f>
        <v/>
      </c>
      <c r="F73" s="15">
        <f>IFERROR(IF($A73="","",INDEX('Batch Schedule'!$E$7:$E$106,MATCH($A73,'Batch Schedule'!$G$7:$G$106,0))),"")</f>
        <v/>
      </c>
      <c r="G73" s="9">
        <f>IFERROR(IF($A73="","",INDEX('Batch Schedule'!$F$7:$F$106,MATCH($A73,'Batch Schedule'!$G$7:$G$106,0))),"")</f>
        <v/>
      </c>
      <c r="H73" s="9">
        <f>IFERROR(IF($A73="","",INDEX('Batch Schedule'!$L$7:$L$106,MATCH($A73,'Batch Schedule'!$G$7:$G$106,0))),"")</f>
        <v/>
      </c>
      <c r="I73" s="9">
        <f>IFERROR(IF($A73="","",INDEX('Batch Schedule'!$O$7:$O$106,MATCH($A73,'Batch Schedule'!$G$7:$G$106,0))),"")</f>
        <v/>
      </c>
      <c r="J73" s="9">
        <f>IFERROR(IF($A73="","",INDEX('Batch Schedule'!$P$7:$P$106,MATCH($A73,'Batch Schedule'!$G$7:$G$106,0))),"")</f>
        <v/>
      </c>
    </row>
    <row r="74">
      <c r="A74" s="9">
        <f>IFERROR(IF(ROWS($A$7:A74)&lt;=SUMPRODUCT(--('Batch Schedule'!$I$7:$I$106="Fits future sequence")),ROWS($A$7:A74),""),"")</f>
        <v/>
      </c>
      <c r="B74" s="9">
        <f>IFERROR(IF($A74="","",INDEX('Batch Schedule'!$A$7:$A$106,MATCH($A74,'Batch Schedule'!$G$7:$G$106,0))),"")</f>
        <v/>
      </c>
      <c r="C74" s="10">
        <f>IFERROR(IF($A74="","",INDEX('Batch Schedule'!$B$7:$B$106,MATCH($A74,'Batch Schedule'!$G$7:$G$106,0))),"")</f>
        <v/>
      </c>
      <c r="D74" s="9">
        <f>IFERROR(IF($A74="","",INDEX('Batch Schedule'!$C$7:$C$106,MATCH($A74,'Batch Schedule'!$G$7:$G$106,0))),"")</f>
        <v/>
      </c>
      <c r="E74" s="9">
        <f>IFERROR(IF($A74="","",INDEX('Batch Schedule'!$D$7:$D$106,MATCH($A74,'Batch Schedule'!$G$7:$G$106,0))),"")</f>
        <v/>
      </c>
      <c r="F74" s="15">
        <f>IFERROR(IF($A74="","",INDEX('Batch Schedule'!$E$7:$E$106,MATCH($A74,'Batch Schedule'!$G$7:$G$106,0))),"")</f>
        <v/>
      </c>
      <c r="G74" s="9">
        <f>IFERROR(IF($A74="","",INDEX('Batch Schedule'!$F$7:$F$106,MATCH($A74,'Batch Schedule'!$G$7:$G$106,0))),"")</f>
        <v/>
      </c>
      <c r="H74" s="9">
        <f>IFERROR(IF($A74="","",INDEX('Batch Schedule'!$L$7:$L$106,MATCH($A74,'Batch Schedule'!$G$7:$G$106,0))),"")</f>
        <v/>
      </c>
      <c r="I74" s="9">
        <f>IFERROR(IF($A74="","",INDEX('Batch Schedule'!$O$7:$O$106,MATCH($A74,'Batch Schedule'!$G$7:$G$106,0))),"")</f>
        <v/>
      </c>
      <c r="J74" s="9">
        <f>IFERROR(IF($A74="","",INDEX('Batch Schedule'!$P$7:$P$106,MATCH($A74,'Batch Schedule'!$G$7:$G$106,0))),"")</f>
        <v/>
      </c>
    </row>
    <row r="75">
      <c r="A75" s="9">
        <f>IFERROR(IF(ROWS($A$7:A75)&lt;=SUMPRODUCT(--('Batch Schedule'!$I$7:$I$106="Fits future sequence")),ROWS($A$7:A75),""),"")</f>
        <v/>
      </c>
      <c r="B75" s="9">
        <f>IFERROR(IF($A75="","",INDEX('Batch Schedule'!$A$7:$A$106,MATCH($A75,'Batch Schedule'!$G$7:$G$106,0))),"")</f>
        <v/>
      </c>
      <c r="C75" s="10">
        <f>IFERROR(IF($A75="","",INDEX('Batch Schedule'!$B$7:$B$106,MATCH($A75,'Batch Schedule'!$G$7:$G$106,0))),"")</f>
        <v/>
      </c>
      <c r="D75" s="9">
        <f>IFERROR(IF($A75="","",INDEX('Batch Schedule'!$C$7:$C$106,MATCH($A75,'Batch Schedule'!$G$7:$G$106,0))),"")</f>
        <v/>
      </c>
      <c r="E75" s="9">
        <f>IFERROR(IF($A75="","",INDEX('Batch Schedule'!$D$7:$D$106,MATCH($A75,'Batch Schedule'!$G$7:$G$106,0))),"")</f>
        <v/>
      </c>
      <c r="F75" s="15">
        <f>IFERROR(IF($A75="","",INDEX('Batch Schedule'!$E$7:$E$106,MATCH($A75,'Batch Schedule'!$G$7:$G$106,0))),"")</f>
        <v/>
      </c>
      <c r="G75" s="9">
        <f>IFERROR(IF($A75="","",INDEX('Batch Schedule'!$F$7:$F$106,MATCH($A75,'Batch Schedule'!$G$7:$G$106,0))),"")</f>
        <v/>
      </c>
      <c r="H75" s="9">
        <f>IFERROR(IF($A75="","",INDEX('Batch Schedule'!$L$7:$L$106,MATCH($A75,'Batch Schedule'!$G$7:$G$106,0))),"")</f>
        <v/>
      </c>
      <c r="I75" s="9">
        <f>IFERROR(IF($A75="","",INDEX('Batch Schedule'!$O$7:$O$106,MATCH($A75,'Batch Schedule'!$G$7:$G$106,0))),"")</f>
        <v/>
      </c>
      <c r="J75" s="9">
        <f>IFERROR(IF($A75="","",INDEX('Batch Schedule'!$P$7:$P$106,MATCH($A75,'Batch Schedule'!$G$7:$G$106,0))),"")</f>
        <v/>
      </c>
    </row>
    <row r="76">
      <c r="A76" s="9">
        <f>IFERROR(IF(ROWS($A$7:A76)&lt;=SUMPRODUCT(--('Batch Schedule'!$I$7:$I$106="Fits future sequence")),ROWS($A$7:A76),""),"")</f>
        <v/>
      </c>
      <c r="B76" s="9">
        <f>IFERROR(IF($A76="","",INDEX('Batch Schedule'!$A$7:$A$106,MATCH($A76,'Batch Schedule'!$G$7:$G$106,0))),"")</f>
        <v/>
      </c>
      <c r="C76" s="10">
        <f>IFERROR(IF($A76="","",INDEX('Batch Schedule'!$B$7:$B$106,MATCH($A76,'Batch Schedule'!$G$7:$G$106,0))),"")</f>
        <v/>
      </c>
      <c r="D76" s="9">
        <f>IFERROR(IF($A76="","",INDEX('Batch Schedule'!$C$7:$C$106,MATCH($A76,'Batch Schedule'!$G$7:$G$106,0))),"")</f>
        <v/>
      </c>
      <c r="E76" s="9">
        <f>IFERROR(IF($A76="","",INDEX('Batch Schedule'!$D$7:$D$106,MATCH($A76,'Batch Schedule'!$G$7:$G$106,0))),"")</f>
        <v/>
      </c>
      <c r="F76" s="15">
        <f>IFERROR(IF($A76="","",INDEX('Batch Schedule'!$E$7:$E$106,MATCH($A76,'Batch Schedule'!$G$7:$G$106,0))),"")</f>
        <v/>
      </c>
      <c r="G76" s="9">
        <f>IFERROR(IF($A76="","",INDEX('Batch Schedule'!$F$7:$F$106,MATCH($A76,'Batch Schedule'!$G$7:$G$106,0))),"")</f>
        <v/>
      </c>
      <c r="H76" s="9">
        <f>IFERROR(IF($A76="","",INDEX('Batch Schedule'!$L$7:$L$106,MATCH($A76,'Batch Schedule'!$G$7:$G$106,0))),"")</f>
        <v/>
      </c>
      <c r="I76" s="9">
        <f>IFERROR(IF($A76="","",INDEX('Batch Schedule'!$O$7:$O$106,MATCH($A76,'Batch Schedule'!$G$7:$G$106,0))),"")</f>
        <v/>
      </c>
      <c r="J76" s="9">
        <f>IFERROR(IF($A76="","",INDEX('Batch Schedule'!$P$7:$P$106,MATCH($A76,'Batch Schedule'!$G$7:$G$106,0))),"")</f>
        <v/>
      </c>
    </row>
    <row r="77">
      <c r="A77" s="9">
        <f>IFERROR(IF(ROWS($A$7:A77)&lt;=SUMPRODUCT(--('Batch Schedule'!$I$7:$I$106="Fits future sequence")),ROWS($A$7:A77),""),"")</f>
        <v/>
      </c>
      <c r="B77" s="9">
        <f>IFERROR(IF($A77="","",INDEX('Batch Schedule'!$A$7:$A$106,MATCH($A77,'Batch Schedule'!$G$7:$G$106,0))),"")</f>
        <v/>
      </c>
      <c r="C77" s="10">
        <f>IFERROR(IF($A77="","",INDEX('Batch Schedule'!$B$7:$B$106,MATCH($A77,'Batch Schedule'!$G$7:$G$106,0))),"")</f>
        <v/>
      </c>
      <c r="D77" s="9">
        <f>IFERROR(IF($A77="","",INDEX('Batch Schedule'!$C$7:$C$106,MATCH($A77,'Batch Schedule'!$G$7:$G$106,0))),"")</f>
        <v/>
      </c>
      <c r="E77" s="9">
        <f>IFERROR(IF($A77="","",INDEX('Batch Schedule'!$D$7:$D$106,MATCH($A77,'Batch Schedule'!$G$7:$G$106,0))),"")</f>
        <v/>
      </c>
      <c r="F77" s="15">
        <f>IFERROR(IF($A77="","",INDEX('Batch Schedule'!$E$7:$E$106,MATCH($A77,'Batch Schedule'!$G$7:$G$106,0))),"")</f>
        <v/>
      </c>
      <c r="G77" s="9">
        <f>IFERROR(IF($A77="","",INDEX('Batch Schedule'!$F$7:$F$106,MATCH($A77,'Batch Schedule'!$G$7:$G$106,0))),"")</f>
        <v/>
      </c>
      <c r="H77" s="9">
        <f>IFERROR(IF($A77="","",INDEX('Batch Schedule'!$L$7:$L$106,MATCH($A77,'Batch Schedule'!$G$7:$G$106,0))),"")</f>
        <v/>
      </c>
      <c r="I77" s="9">
        <f>IFERROR(IF($A77="","",INDEX('Batch Schedule'!$O$7:$O$106,MATCH($A77,'Batch Schedule'!$G$7:$G$106,0))),"")</f>
        <v/>
      </c>
      <c r="J77" s="9">
        <f>IFERROR(IF($A77="","",INDEX('Batch Schedule'!$P$7:$P$106,MATCH($A77,'Batch Schedule'!$G$7:$G$106,0))),"")</f>
        <v/>
      </c>
    </row>
    <row r="78">
      <c r="A78" s="9">
        <f>IFERROR(IF(ROWS($A$7:A78)&lt;=SUMPRODUCT(--('Batch Schedule'!$I$7:$I$106="Fits future sequence")),ROWS($A$7:A78),""),"")</f>
        <v/>
      </c>
      <c r="B78" s="9">
        <f>IFERROR(IF($A78="","",INDEX('Batch Schedule'!$A$7:$A$106,MATCH($A78,'Batch Schedule'!$G$7:$G$106,0))),"")</f>
        <v/>
      </c>
      <c r="C78" s="10">
        <f>IFERROR(IF($A78="","",INDEX('Batch Schedule'!$B$7:$B$106,MATCH($A78,'Batch Schedule'!$G$7:$G$106,0))),"")</f>
        <v/>
      </c>
      <c r="D78" s="9">
        <f>IFERROR(IF($A78="","",INDEX('Batch Schedule'!$C$7:$C$106,MATCH($A78,'Batch Schedule'!$G$7:$G$106,0))),"")</f>
        <v/>
      </c>
      <c r="E78" s="9">
        <f>IFERROR(IF($A78="","",INDEX('Batch Schedule'!$D$7:$D$106,MATCH($A78,'Batch Schedule'!$G$7:$G$106,0))),"")</f>
        <v/>
      </c>
      <c r="F78" s="15">
        <f>IFERROR(IF($A78="","",INDEX('Batch Schedule'!$E$7:$E$106,MATCH($A78,'Batch Schedule'!$G$7:$G$106,0))),"")</f>
        <v/>
      </c>
      <c r="G78" s="9">
        <f>IFERROR(IF($A78="","",INDEX('Batch Schedule'!$F$7:$F$106,MATCH($A78,'Batch Schedule'!$G$7:$G$106,0))),"")</f>
        <v/>
      </c>
      <c r="H78" s="9">
        <f>IFERROR(IF($A78="","",INDEX('Batch Schedule'!$L$7:$L$106,MATCH($A78,'Batch Schedule'!$G$7:$G$106,0))),"")</f>
        <v/>
      </c>
      <c r="I78" s="9">
        <f>IFERROR(IF($A78="","",INDEX('Batch Schedule'!$O$7:$O$106,MATCH($A78,'Batch Schedule'!$G$7:$G$106,0))),"")</f>
        <v/>
      </c>
      <c r="J78" s="9">
        <f>IFERROR(IF($A78="","",INDEX('Batch Schedule'!$P$7:$P$106,MATCH($A78,'Batch Schedule'!$G$7:$G$106,0))),"")</f>
        <v/>
      </c>
    </row>
    <row r="79">
      <c r="A79" s="9">
        <f>IFERROR(IF(ROWS($A$7:A79)&lt;=SUMPRODUCT(--('Batch Schedule'!$I$7:$I$106="Fits future sequence")),ROWS($A$7:A79),""),"")</f>
        <v/>
      </c>
      <c r="B79" s="9">
        <f>IFERROR(IF($A79="","",INDEX('Batch Schedule'!$A$7:$A$106,MATCH($A79,'Batch Schedule'!$G$7:$G$106,0))),"")</f>
        <v/>
      </c>
      <c r="C79" s="10">
        <f>IFERROR(IF($A79="","",INDEX('Batch Schedule'!$B$7:$B$106,MATCH($A79,'Batch Schedule'!$G$7:$G$106,0))),"")</f>
        <v/>
      </c>
      <c r="D79" s="9">
        <f>IFERROR(IF($A79="","",INDEX('Batch Schedule'!$C$7:$C$106,MATCH($A79,'Batch Schedule'!$G$7:$G$106,0))),"")</f>
        <v/>
      </c>
      <c r="E79" s="9">
        <f>IFERROR(IF($A79="","",INDEX('Batch Schedule'!$D$7:$D$106,MATCH($A79,'Batch Schedule'!$G$7:$G$106,0))),"")</f>
        <v/>
      </c>
      <c r="F79" s="15">
        <f>IFERROR(IF($A79="","",INDEX('Batch Schedule'!$E$7:$E$106,MATCH($A79,'Batch Schedule'!$G$7:$G$106,0))),"")</f>
        <v/>
      </c>
      <c r="G79" s="9">
        <f>IFERROR(IF($A79="","",INDEX('Batch Schedule'!$F$7:$F$106,MATCH($A79,'Batch Schedule'!$G$7:$G$106,0))),"")</f>
        <v/>
      </c>
      <c r="H79" s="9">
        <f>IFERROR(IF($A79="","",INDEX('Batch Schedule'!$L$7:$L$106,MATCH($A79,'Batch Schedule'!$G$7:$G$106,0))),"")</f>
        <v/>
      </c>
      <c r="I79" s="9">
        <f>IFERROR(IF($A79="","",INDEX('Batch Schedule'!$O$7:$O$106,MATCH($A79,'Batch Schedule'!$G$7:$G$106,0))),"")</f>
        <v/>
      </c>
      <c r="J79" s="9">
        <f>IFERROR(IF($A79="","",INDEX('Batch Schedule'!$P$7:$P$106,MATCH($A79,'Batch Schedule'!$G$7:$G$106,0))),"")</f>
        <v/>
      </c>
    </row>
    <row r="80">
      <c r="A80" s="9">
        <f>IFERROR(IF(ROWS($A$7:A80)&lt;=SUMPRODUCT(--('Batch Schedule'!$I$7:$I$106="Fits future sequence")),ROWS($A$7:A80),""),"")</f>
        <v/>
      </c>
      <c r="B80" s="9">
        <f>IFERROR(IF($A80="","",INDEX('Batch Schedule'!$A$7:$A$106,MATCH($A80,'Batch Schedule'!$G$7:$G$106,0))),"")</f>
        <v/>
      </c>
      <c r="C80" s="10">
        <f>IFERROR(IF($A80="","",INDEX('Batch Schedule'!$B$7:$B$106,MATCH($A80,'Batch Schedule'!$G$7:$G$106,0))),"")</f>
        <v/>
      </c>
      <c r="D80" s="9">
        <f>IFERROR(IF($A80="","",INDEX('Batch Schedule'!$C$7:$C$106,MATCH($A80,'Batch Schedule'!$G$7:$G$106,0))),"")</f>
        <v/>
      </c>
      <c r="E80" s="9">
        <f>IFERROR(IF($A80="","",INDEX('Batch Schedule'!$D$7:$D$106,MATCH($A80,'Batch Schedule'!$G$7:$G$106,0))),"")</f>
        <v/>
      </c>
      <c r="F80" s="15">
        <f>IFERROR(IF($A80="","",INDEX('Batch Schedule'!$E$7:$E$106,MATCH($A80,'Batch Schedule'!$G$7:$G$106,0))),"")</f>
        <v/>
      </c>
      <c r="G80" s="9">
        <f>IFERROR(IF($A80="","",INDEX('Batch Schedule'!$F$7:$F$106,MATCH($A80,'Batch Schedule'!$G$7:$G$106,0))),"")</f>
        <v/>
      </c>
      <c r="H80" s="9">
        <f>IFERROR(IF($A80="","",INDEX('Batch Schedule'!$L$7:$L$106,MATCH($A80,'Batch Schedule'!$G$7:$G$106,0))),"")</f>
        <v/>
      </c>
      <c r="I80" s="9">
        <f>IFERROR(IF($A80="","",INDEX('Batch Schedule'!$O$7:$O$106,MATCH($A80,'Batch Schedule'!$G$7:$G$106,0))),"")</f>
        <v/>
      </c>
      <c r="J80" s="9">
        <f>IFERROR(IF($A80="","",INDEX('Batch Schedule'!$P$7:$P$106,MATCH($A80,'Batch Schedule'!$G$7:$G$106,0))),"")</f>
        <v/>
      </c>
    </row>
    <row r="81">
      <c r="A81" s="9">
        <f>IFERROR(IF(ROWS($A$7:A81)&lt;=SUMPRODUCT(--('Batch Schedule'!$I$7:$I$106="Fits future sequence")),ROWS($A$7:A81),""),"")</f>
        <v/>
      </c>
      <c r="B81" s="9">
        <f>IFERROR(IF($A81="","",INDEX('Batch Schedule'!$A$7:$A$106,MATCH($A81,'Batch Schedule'!$G$7:$G$106,0))),"")</f>
        <v/>
      </c>
      <c r="C81" s="10">
        <f>IFERROR(IF($A81="","",INDEX('Batch Schedule'!$B$7:$B$106,MATCH($A81,'Batch Schedule'!$G$7:$G$106,0))),"")</f>
        <v/>
      </c>
      <c r="D81" s="9">
        <f>IFERROR(IF($A81="","",INDEX('Batch Schedule'!$C$7:$C$106,MATCH($A81,'Batch Schedule'!$G$7:$G$106,0))),"")</f>
        <v/>
      </c>
      <c r="E81" s="9">
        <f>IFERROR(IF($A81="","",INDEX('Batch Schedule'!$D$7:$D$106,MATCH($A81,'Batch Schedule'!$G$7:$G$106,0))),"")</f>
        <v/>
      </c>
      <c r="F81" s="15">
        <f>IFERROR(IF($A81="","",INDEX('Batch Schedule'!$E$7:$E$106,MATCH($A81,'Batch Schedule'!$G$7:$G$106,0))),"")</f>
        <v/>
      </c>
      <c r="G81" s="9">
        <f>IFERROR(IF($A81="","",INDEX('Batch Schedule'!$F$7:$F$106,MATCH($A81,'Batch Schedule'!$G$7:$G$106,0))),"")</f>
        <v/>
      </c>
      <c r="H81" s="9">
        <f>IFERROR(IF($A81="","",INDEX('Batch Schedule'!$L$7:$L$106,MATCH($A81,'Batch Schedule'!$G$7:$G$106,0))),"")</f>
        <v/>
      </c>
      <c r="I81" s="9">
        <f>IFERROR(IF($A81="","",INDEX('Batch Schedule'!$O$7:$O$106,MATCH($A81,'Batch Schedule'!$G$7:$G$106,0))),"")</f>
        <v/>
      </c>
      <c r="J81" s="9">
        <f>IFERROR(IF($A81="","",INDEX('Batch Schedule'!$P$7:$P$106,MATCH($A81,'Batch Schedule'!$G$7:$G$106,0))),"")</f>
        <v/>
      </c>
    </row>
    <row r="82">
      <c r="A82" s="9">
        <f>IFERROR(IF(ROWS($A$7:A82)&lt;=SUMPRODUCT(--('Batch Schedule'!$I$7:$I$106="Fits future sequence")),ROWS($A$7:A82),""),"")</f>
        <v/>
      </c>
      <c r="B82" s="9">
        <f>IFERROR(IF($A82="","",INDEX('Batch Schedule'!$A$7:$A$106,MATCH($A82,'Batch Schedule'!$G$7:$G$106,0))),"")</f>
        <v/>
      </c>
      <c r="C82" s="10">
        <f>IFERROR(IF($A82="","",INDEX('Batch Schedule'!$B$7:$B$106,MATCH($A82,'Batch Schedule'!$G$7:$G$106,0))),"")</f>
        <v/>
      </c>
      <c r="D82" s="9">
        <f>IFERROR(IF($A82="","",INDEX('Batch Schedule'!$C$7:$C$106,MATCH($A82,'Batch Schedule'!$G$7:$G$106,0))),"")</f>
        <v/>
      </c>
      <c r="E82" s="9">
        <f>IFERROR(IF($A82="","",INDEX('Batch Schedule'!$D$7:$D$106,MATCH($A82,'Batch Schedule'!$G$7:$G$106,0))),"")</f>
        <v/>
      </c>
      <c r="F82" s="15">
        <f>IFERROR(IF($A82="","",INDEX('Batch Schedule'!$E$7:$E$106,MATCH($A82,'Batch Schedule'!$G$7:$G$106,0))),"")</f>
        <v/>
      </c>
      <c r="G82" s="9">
        <f>IFERROR(IF($A82="","",INDEX('Batch Schedule'!$F$7:$F$106,MATCH($A82,'Batch Schedule'!$G$7:$G$106,0))),"")</f>
        <v/>
      </c>
      <c r="H82" s="9">
        <f>IFERROR(IF($A82="","",INDEX('Batch Schedule'!$L$7:$L$106,MATCH($A82,'Batch Schedule'!$G$7:$G$106,0))),"")</f>
        <v/>
      </c>
      <c r="I82" s="9">
        <f>IFERROR(IF($A82="","",INDEX('Batch Schedule'!$O$7:$O$106,MATCH($A82,'Batch Schedule'!$G$7:$G$106,0))),"")</f>
        <v/>
      </c>
      <c r="J82" s="9">
        <f>IFERROR(IF($A82="","",INDEX('Batch Schedule'!$P$7:$P$106,MATCH($A82,'Batch Schedule'!$G$7:$G$106,0))),"")</f>
        <v/>
      </c>
    </row>
    <row r="83">
      <c r="A83" s="9">
        <f>IFERROR(IF(ROWS($A$7:A83)&lt;=SUMPRODUCT(--('Batch Schedule'!$I$7:$I$106="Fits future sequence")),ROWS($A$7:A83),""),"")</f>
        <v/>
      </c>
      <c r="B83" s="9">
        <f>IFERROR(IF($A83="","",INDEX('Batch Schedule'!$A$7:$A$106,MATCH($A83,'Batch Schedule'!$G$7:$G$106,0))),"")</f>
        <v/>
      </c>
      <c r="C83" s="10">
        <f>IFERROR(IF($A83="","",INDEX('Batch Schedule'!$B$7:$B$106,MATCH($A83,'Batch Schedule'!$G$7:$G$106,0))),"")</f>
        <v/>
      </c>
      <c r="D83" s="9">
        <f>IFERROR(IF($A83="","",INDEX('Batch Schedule'!$C$7:$C$106,MATCH($A83,'Batch Schedule'!$G$7:$G$106,0))),"")</f>
        <v/>
      </c>
      <c r="E83" s="9">
        <f>IFERROR(IF($A83="","",INDEX('Batch Schedule'!$D$7:$D$106,MATCH($A83,'Batch Schedule'!$G$7:$G$106,0))),"")</f>
        <v/>
      </c>
      <c r="F83" s="15">
        <f>IFERROR(IF($A83="","",INDEX('Batch Schedule'!$E$7:$E$106,MATCH($A83,'Batch Schedule'!$G$7:$G$106,0))),"")</f>
        <v/>
      </c>
      <c r="G83" s="9">
        <f>IFERROR(IF($A83="","",INDEX('Batch Schedule'!$F$7:$F$106,MATCH($A83,'Batch Schedule'!$G$7:$G$106,0))),"")</f>
        <v/>
      </c>
      <c r="H83" s="9">
        <f>IFERROR(IF($A83="","",INDEX('Batch Schedule'!$L$7:$L$106,MATCH($A83,'Batch Schedule'!$G$7:$G$106,0))),"")</f>
        <v/>
      </c>
      <c r="I83" s="9">
        <f>IFERROR(IF($A83="","",INDEX('Batch Schedule'!$O$7:$O$106,MATCH($A83,'Batch Schedule'!$G$7:$G$106,0))),"")</f>
        <v/>
      </c>
      <c r="J83" s="9">
        <f>IFERROR(IF($A83="","",INDEX('Batch Schedule'!$P$7:$P$106,MATCH($A83,'Batch Schedule'!$G$7:$G$106,0))),"")</f>
        <v/>
      </c>
    </row>
    <row r="84">
      <c r="A84" s="9">
        <f>IFERROR(IF(ROWS($A$7:A84)&lt;=SUMPRODUCT(--('Batch Schedule'!$I$7:$I$106="Fits future sequence")),ROWS($A$7:A84),""),"")</f>
        <v/>
      </c>
      <c r="B84" s="9">
        <f>IFERROR(IF($A84="","",INDEX('Batch Schedule'!$A$7:$A$106,MATCH($A84,'Batch Schedule'!$G$7:$G$106,0))),"")</f>
        <v/>
      </c>
      <c r="C84" s="10">
        <f>IFERROR(IF($A84="","",INDEX('Batch Schedule'!$B$7:$B$106,MATCH($A84,'Batch Schedule'!$G$7:$G$106,0))),"")</f>
        <v/>
      </c>
      <c r="D84" s="9">
        <f>IFERROR(IF($A84="","",INDEX('Batch Schedule'!$C$7:$C$106,MATCH($A84,'Batch Schedule'!$G$7:$G$106,0))),"")</f>
        <v/>
      </c>
      <c r="E84" s="9">
        <f>IFERROR(IF($A84="","",INDEX('Batch Schedule'!$D$7:$D$106,MATCH($A84,'Batch Schedule'!$G$7:$G$106,0))),"")</f>
        <v/>
      </c>
      <c r="F84" s="15">
        <f>IFERROR(IF($A84="","",INDEX('Batch Schedule'!$E$7:$E$106,MATCH($A84,'Batch Schedule'!$G$7:$G$106,0))),"")</f>
        <v/>
      </c>
      <c r="G84" s="9">
        <f>IFERROR(IF($A84="","",INDEX('Batch Schedule'!$F$7:$F$106,MATCH($A84,'Batch Schedule'!$G$7:$G$106,0))),"")</f>
        <v/>
      </c>
      <c r="H84" s="9">
        <f>IFERROR(IF($A84="","",INDEX('Batch Schedule'!$L$7:$L$106,MATCH($A84,'Batch Schedule'!$G$7:$G$106,0))),"")</f>
        <v/>
      </c>
      <c r="I84" s="9">
        <f>IFERROR(IF($A84="","",INDEX('Batch Schedule'!$O$7:$O$106,MATCH($A84,'Batch Schedule'!$G$7:$G$106,0))),"")</f>
        <v/>
      </c>
      <c r="J84" s="9">
        <f>IFERROR(IF($A84="","",INDEX('Batch Schedule'!$P$7:$P$106,MATCH($A84,'Batch Schedule'!$G$7:$G$106,0))),"")</f>
        <v/>
      </c>
    </row>
    <row r="85">
      <c r="A85" s="9">
        <f>IFERROR(IF(ROWS($A$7:A85)&lt;=SUMPRODUCT(--('Batch Schedule'!$I$7:$I$106="Fits future sequence")),ROWS($A$7:A85),""),"")</f>
        <v/>
      </c>
      <c r="B85" s="9">
        <f>IFERROR(IF($A85="","",INDEX('Batch Schedule'!$A$7:$A$106,MATCH($A85,'Batch Schedule'!$G$7:$G$106,0))),"")</f>
        <v/>
      </c>
      <c r="C85" s="10">
        <f>IFERROR(IF($A85="","",INDEX('Batch Schedule'!$B$7:$B$106,MATCH($A85,'Batch Schedule'!$G$7:$G$106,0))),"")</f>
        <v/>
      </c>
      <c r="D85" s="9">
        <f>IFERROR(IF($A85="","",INDEX('Batch Schedule'!$C$7:$C$106,MATCH($A85,'Batch Schedule'!$G$7:$G$106,0))),"")</f>
        <v/>
      </c>
      <c r="E85" s="9">
        <f>IFERROR(IF($A85="","",INDEX('Batch Schedule'!$D$7:$D$106,MATCH($A85,'Batch Schedule'!$G$7:$G$106,0))),"")</f>
        <v/>
      </c>
      <c r="F85" s="15">
        <f>IFERROR(IF($A85="","",INDEX('Batch Schedule'!$E$7:$E$106,MATCH($A85,'Batch Schedule'!$G$7:$G$106,0))),"")</f>
        <v/>
      </c>
      <c r="G85" s="9">
        <f>IFERROR(IF($A85="","",INDEX('Batch Schedule'!$F$7:$F$106,MATCH($A85,'Batch Schedule'!$G$7:$G$106,0))),"")</f>
        <v/>
      </c>
      <c r="H85" s="9">
        <f>IFERROR(IF($A85="","",INDEX('Batch Schedule'!$L$7:$L$106,MATCH($A85,'Batch Schedule'!$G$7:$G$106,0))),"")</f>
        <v/>
      </c>
      <c r="I85" s="9">
        <f>IFERROR(IF($A85="","",INDEX('Batch Schedule'!$O$7:$O$106,MATCH($A85,'Batch Schedule'!$G$7:$G$106,0))),"")</f>
        <v/>
      </c>
      <c r="J85" s="9">
        <f>IFERROR(IF($A85="","",INDEX('Batch Schedule'!$P$7:$P$106,MATCH($A85,'Batch Schedule'!$G$7:$G$106,0))),"")</f>
        <v/>
      </c>
    </row>
    <row r="86">
      <c r="A86" s="9">
        <f>IFERROR(IF(ROWS($A$7:A86)&lt;=SUMPRODUCT(--('Batch Schedule'!$I$7:$I$106="Fits future sequence")),ROWS($A$7:A86),""),"")</f>
        <v/>
      </c>
      <c r="B86" s="9">
        <f>IFERROR(IF($A86="","",INDEX('Batch Schedule'!$A$7:$A$106,MATCH($A86,'Batch Schedule'!$G$7:$G$106,0))),"")</f>
        <v/>
      </c>
      <c r="C86" s="10">
        <f>IFERROR(IF($A86="","",INDEX('Batch Schedule'!$B$7:$B$106,MATCH($A86,'Batch Schedule'!$G$7:$G$106,0))),"")</f>
        <v/>
      </c>
      <c r="D86" s="9">
        <f>IFERROR(IF($A86="","",INDEX('Batch Schedule'!$C$7:$C$106,MATCH($A86,'Batch Schedule'!$G$7:$G$106,0))),"")</f>
        <v/>
      </c>
      <c r="E86" s="9">
        <f>IFERROR(IF($A86="","",INDEX('Batch Schedule'!$D$7:$D$106,MATCH($A86,'Batch Schedule'!$G$7:$G$106,0))),"")</f>
        <v/>
      </c>
      <c r="F86" s="15">
        <f>IFERROR(IF($A86="","",INDEX('Batch Schedule'!$E$7:$E$106,MATCH($A86,'Batch Schedule'!$G$7:$G$106,0))),"")</f>
        <v/>
      </c>
      <c r="G86" s="9">
        <f>IFERROR(IF($A86="","",INDEX('Batch Schedule'!$F$7:$F$106,MATCH($A86,'Batch Schedule'!$G$7:$G$106,0))),"")</f>
        <v/>
      </c>
      <c r="H86" s="9">
        <f>IFERROR(IF($A86="","",INDEX('Batch Schedule'!$L$7:$L$106,MATCH($A86,'Batch Schedule'!$G$7:$G$106,0))),"")</f>
        <v/>
      </c>
      <c r="I86" s="9">
        <f>IFERROR(IF($A86="","",INDEX('Batch Schedule'!$O$7:$O$106,MATCH($A86,'Batch Schedule'!$G$7:$G$106,0))),"")</f>
        <v/>
      </c>
      <c r="J86" s="9">
        <f>IFERROR(IF($A86="","",INDEX('Batch Schedule'!$P$7:$P$106,MATCH($A86,'Batch Schedule'!$G$7:$G$106,0))),"")</f>
        <v/>
      </c>
    </row>
    <row r="87">
      <c r="A87" s="9">
        <f>IFERROR(IF(ROWS($A$7:A87)&lt;=SUMPRODUCT(--('Batch Schedule'!$I$7:$I$106="Fits future sequence")),ROWS($A$7:A87),""),"")</f>
        <v/>
      </c>
      <c r="B87" s="9">
        <f>IFERROR(IF($A87="","",INDEX('Batch Schedule'!$A$7:$A$106,MATCH($A87,'Batch Schedule'!$G$7:$G$106,0))),"")</f>
        <v/>
      </c>
      <c r="C87" s="10">
        <f>IFERROR(IF($A87="","",INDEX('Batch Schedule'!$B$7:$B$106,MATCH($A87,'Batch Schedule'!$G$7:$G$106,0))),"")</f>
        <v/>
      </c>
      <c r="D87" s="9">
        <f>IFERROR(IF($A87="","",INDEX('Batch Schedule'!$C$7:$C$106,MATCH($A87,'Batch Schedule'!$G$7:$G$106,0))),"")</f>
        <v/>
      </c>
      <c r="E87" s="9">
        <f>IFERROR(IF($A87="","",INDEX('Batch Schedule'!$D$7:$D$106,MATCH($A87,'Batch Schedule'!$G$7:$G$106,0))),"")</f>
        <v/>
      </c>
      <c r="F87" s="15">
        <f>IFERROR(IF($A87="","",INDEX('Batch Schedule'!$E$7:$E$106,MATCH($A87,'Batch Schedule'!$G$7:$G$106,0))),"")</f>
        <v/>
      </c>
      <c r="G87" s="9">
        <f>IFERROR(IF($A87="","",INDEX('Batch Schedule'!$F$7:$F$106,MATCH($A87,'Batch Schedule'!$G$7:$G$106,0))),"")</f>
        <v/>
      </c>
      <c r="H87" s="9">
        <f>IFERROR(IF($A87="","",INDEX('Batch Schedule'!$L$7:$L$106,MATCH($A87,'Batch Schedule'!$G$7:$G$106,0))),"")</f>
        <v/>
      </c>
      <c r="I87" s="9">
        <f>IFERROR(IF($A87="","",INDEX('Batch Schedule'!$O$7:$O$106,MATCH($A87,'Batch Schedule'!$G$7:$G$106,0))),"")</f>
        <v/>
      </c>
      <c r="J87" s="9">
        <f>IFERROR(IF($A87="","",INDEX('Batch Schedule'!$P$7:$P$106,MATCH($A87,'Batch Schedule'!$G$7:$G$106,0))),"")</f>
        <v/>
      </c>
    </row>
    <row r="88">
      <c r="A88" s="9">
        <f>IFERROR(IF(ROWS($A$7:A88)&lt;=SUMPRODUCT(--('Batch Schedule'!$I$7:$I$106="Fits future sequence")),ROWS($A$7:A88),""),"")</f>
        <v/>
      </c>
      <c r="B88" s="9">
        <f>IFERROR(IF($A88="","",INDEX('Batch Schedule'!$A$7:$A$106,MATCH($A88,'Batch Schedule'!$G$7:$G$106,0))),"")</f>
        <v/>
      </c>
      <c r="C88" s="10">
        <f>IFERROR(IF($A88="","",INDEX('Batch Schedule'!$B$7:$B$106,MATCH($A88,'Batch Schedule'!$G$7:$G$106,0))),"")</f>
        <v/>
      </c>
      <c r="D88" s="9">
        <f>IFERROR(IF($A88="","",INDEX('Batch Schedule'!$C$7:$C$106,MATCH($A88,'Batch Schedule'!$G$7:$G$106,0))),"")</f>
        <v/>
      </c>
      <c r="E88" s="9">
        <f>IFERROR(IF($A88="","",INDEX('Batch Schedule'!$D$7:$D$106,MATCH($A88,'Batch Schedule'!$G$7:$G$106,0))),"")</f>
        <v/>
      </c>
      <c r="F88" s="15">
        <f>IFERROR(IF($A88="","",INDEX('Batch Schedule'!$E$7:$E$106,MATCH($A88,'Batch Schedule'!$G$7:$G$106,0))),"")</f>
        <v/>
      </c>
      <c r="G88" s="9">
        <f>IFERROR(IF($A88="","",INDEX('Batch Schedule'!$F$7:$F$106,MATCH($A88,'Batch Schedule'!$G$7:$G$106,0))),"")</f>
        <v/>
      </c>
      <c r="H88" s="9">
        <f>IFERROR(IF($A88="","",INDEX('Batch Schedule'!$L$7:$L$106,MATCH($A88,'Batch Schedule'!$G$7:$G$106,0))),"")</f>
        <v/>
      </c>
      <c r="I88" s="9">
        <f>IFERROR(IF($A88="","",INDEX('Batch Schedule'!$O$7:$O$106,MATCH($A88,'Batch Schedule'!$G$7:$G$106,0))),"")</f>
        <v/>
      </c>
      <c r="J88" s="9">
        <f>IFERROR(IF($A88="","",INDEX('Batch Schedule'!$P$7:$P$106,MATCH($A88,'Batch Schedule'!$G$7:$G$106,0))),"")</f>
        <v/>
      </c>
    </row>
    <row r="89">
      <c r="A89" s="9">
        <f>IFERROR(IF(ROWS($A$7:A89)&lt;=SUMPRODUCT(--('Batch Schedule'!$I$7:$I$106="Fits future sequence")),ROWS($A$7:A89),""),"")</f>
        <v/>
      </c>
      <c r="B89" s="9">
        <f>IFERROR(IF($A89="","",INDEX('Batch Schedule'!$A$7:$A$106,MATCH($A89,'Batch Schedule'!$G$7:$G$106,0))),"")</f>
        <v/>
      </c>
      <c r="C89" s="10">
        <f>IFERROR(IF($A89="","",INDEX('Batch Schedule'!$B$7:$B$106,MATCH($A89,'Batch Schedule'!$G$7:$G$106,0))),"")</f>
        <v/>
      </c>
      <c r="D89" s="9">
        <f>IFERROR(IF($A89="","",INDEX('Batch Schedule'!$C$7:$C$106,MATCH($A89,'Batch Schedule'!$G$7:$G$106,0))),"")</f>
        <v/>
      </c>
      <c r="E89" s="9">
        <f>IFERROR(IF($A89="","",INDEX('Batch Schedule'!$D$7:$D$106,MATCH($A89,'Batch Schedule'!$G$7:$G$106,0))),"")</f>
        <v/>
      </c>
      <c r="F89" s="15">
        <f>IFERROR(IF($A89="","",INDEX('Batch Schedule'!$E$7:$E$106,MATCH($A89,'Batch Schedule'!$G$7:$G$106,0))),"")</f>
        <v/>
      </c>
      <c r="G89" s="9">
        <f>IFERROR(IF($A89="","",INDEX('Batch Schedule'!$F$7:$F$106,MATCH($A89,'Batch Schedule'!$G$7:$G$106,0))),"")</f>
        <v/>
      </c>
      <c r="H89" s="9">
        <f>IFERROR(IF($A89="","",INDEX('Batch Schedule'!$L$7:$L$106,MATCH($A89,'Batch Schedule'!$G$7:$G$106,0))),"")</f>
        <v/>
      </c>
      <c r="I89" s="9">
        <f>IFERROR(IF($A89="","",INDEX('Batch Schedule'!$O$7:$O$106,MATCH($A89,'Batch Schedule'!$G$7:$G$106,0))),"")</f>
        <v/>
      </c>
      <c r="J89" s="9">
        <f>IFERROR(IF($A89="","",INDEX('Batch Schedule'!$P$7:$P$106,MATCH($A89,'Batch Schedule'!$G$7:$G$106,0))),"")</f>
        <v/>
      </c>
    </row>
    <row r="90">
      <c r="A90" s="9">
        <f>IFERROR(IF(ROWS($A$7:A90)&lt;=SUMPRODUCT(--('Batch Schedule'!$I$7:$I$106="Fits future sequence")),ROWS($A$7:A90),""),"")</f>
        <v/>
      </c>
      <c r="B90" s="9">
        <f>IFERROR(IF($A90="","",INDEX('Batch Schedule'!$A$7:$A$106,MATCH($A90,'Batch Schedule'!$G$7:$G$106,0))),"")</f>
        <v/>
      </c>
      <c r="C90" s="10">
        <f>IFERROR(IF($A90="","",INDEX('Batch Schedule'!$B$7:$B$106,MATCH($A90,'Batch Schedule'!$G$7:$G$106,0))),"")</f>
        <v/>
      </c>
      <c r="D90" s="9">
        <f>IFERROR(IF($A90="","",INDEX('Batch Schedule'!$C$7:$C$106,MATCH($A90,'Batch Schedule'!$G$7:$G$106,0))),"")</f>
        <v/>
      </c>
      <c r="E90" s="9">
        <f>IFERROR(IF($A90="","",INDEX('Batch Schedule'!$D$7:$D$106,MATCH($A90,'Batch Schedule'!$G$7:$G$106,0))),"")</f>
        <v/>
      </c>
      <c r="F90" s="15">
        <f>IFERROR(IF($A90="","",INDEX('Batch Schedule'!$E$7:$E$106,MATCH($A90,'Batch Schedule'!$G$7:$G$106,0))),"")</f>
        <v/>
      </c>
      <c r="G90" s="9">
        <f>IFERROR(IF($A90="","",INDEX('Batch Schedule'!$F$7:$F$106,MATCH($A90,'Batch Schedule'!$G$7:$G$106,0))),"")</f>
        <v/>
      </c>
      <c r="H90" s="9">
        <f>IFERROR(IF($A90="","",INDEX('Batch Schedule'!$L$7:$L$106,MATCH($A90,'Batch Schedule'!$G$7:$G$106,0))),"")</f>
        <v/>
      </c>
      <c r="I90" s="9">
        <f>IFERROR(IF($A90="","",INDEX('Batch Schedule'!$O$7:$O$106,MATCH($A90,'Batch Schedule'!$G$7:$G$106,0))),"")</f>
        <v/>
      </c>
      <c r="J90" s="9">
        <f>IFERROR(IF($A90="","",INDEX('Batch Schedule'!$P$7:$P$106,MATCH($A90,'Batch Schedule'!$G$7:$G$106,0))),"")</f>
        <v/>
      </c>
    </row>
    <row r="91">
      <c r="A91" s="9">
        <f>IFERROR(IF(ROWS($A$7:A91)&lt;=SUMPRODUCT(--('Batch Schedule'!$I$7:$I$106="Fits future sequence")),ROWS($A$7:A91),""),"")</f>
        <v/>
      </c>
      <c r="B91" s="9">
        <f>IFERROR(IF($A91="","",INDEX('Batch Schedule'!$A$7:$A$106,MATCH($A91,'Batch Schedule'!$G$7:$G$106,0))),"")</f>
        <v/>
      </c>
      <c r="C91" s="10">
        <f>IFERROR(IF($A91="","",INDEX('Batch Schedule'!$B$7:$B$106,MATCH($A91,'Batch Schedule'!$G$7:$G$106,0))),"")</f>
        <v/>
      </c>
      <c r="D91" s="9">
        <f>IFERROR(IF($A91="","",INDEX('Batch Schedule'!$C$7:$C$106,MATCH($A91,'Batch Schedule'!$G$7:$G$106,0))),"")</f>
        <v/>
      </c>
      <c r="E91" s="9">
        <f>IFERROR(IF($A91="","",INDEX('Batch Schedule'!$D$7:$D$106,MATCH($A91,'Batch Schedule'!$G$7:$G$106,0))),"")</f>
        <v/>
      </c>
      <c r="F91" s="15">
        <f>IFERROR(IF($A91="","",INDEX('Batch Schedule'!$E$7:$E$106,MATCH($A91,'Batch Schedule'!$G$7:$G$106,0))),"")</f>
        <v/>
      </c>
      <c r="G91" s="9">
        <f>IFERROR(IF($A91="","",INDEX('Batch Schedule'!$F$7:$F$106,MATCH($A91,'Batch Schedule'!$G$7:$G$106,0))),"")</f>
        <v/>
      </c>
      <c r="H91" s="9">
        <f>IFERROR(IF($A91="","",INDEX('Batch Schedule'!$L$7:$L$106,MATCH($A91,'Batch Schedule'!$G$7:$G$106,0))),"")</f>
        <v/>
      </c>
      <c r="I91" s="9">
        <f>IFERROR(IF($A91="","",INDEX('Batch Schedule'!$O$7:$O$106,MATCH($A91,'Batch Schedule'!$G$7:$G$106,0))),"")</f>
        <v/>
      </c>
      <c r="J91" s="9">
        <f>IFERROR(IF($A91="","",INDEX('Batch Schedule'!$P$7:$P$106,MATCH($A91,'Batch Schedule'!$G$7:$G$106,0))),"")</f>
        <v/>
      </c>
    </row>
    <row r="92">
      <c r="A92" s="9">
        <f>IFERROR(IF(ROWS($A$7:A92)&lt;=SUMPRODUCT(--('Batch Schedule'!$I$7:$I$106="Fits future sequence")),ROWS($A$7:A92),""),"")</f>
        <v/>
      </c>
      <c r="B92" s="9">
        <f>IFERROR(IF($A92="","",INDEX('Batch Schedule'!$A$7:$A$106,MATCH($A92,'Batch Schedule'!$G$7:$G$106,0))),"")</f>
        <v/>
      </c>
      <c r="C92" s="10">
        <f>IFERROR(IF($A92="","",INDEX('Batch Schedule'!$B$7:$B$106,MATCH($A92,'Batch Schedule'!$G$7:$G$106,0))),"")</f>
        <v/>
      </c>
      <c r="D92" s="9">
        <f>IFERROR(IF($A92="","",INDEX('Batch Schedule'!$C$7:$C$106,MATCH($A92,'Batch Schedule'!$G$7:$G$106,0))),"")</f>
        <v/>
      </c>
      <c r="E92" s="9">
        <f>IFERROR(IF($A92="","",INDEX('Batch Schedule'!$D$7:$D$106,MATCH($A92,'Batch Schedule'!$G$7:$G$106,0))),"")</f>
        <v/>
      </c>
      <c r="F92" s="15">
        <f>IFERROR(IF($A92="","",INDEX('Batch Schedule'!$E$7:$E$106,MATCH($A92,'Batch Schedule'!$G$7:$G$106,0))),"")</f>
        <v/>
      </c>
      <c r="G92" s="9">
        <f>IFERROR(IF($A92="","",INDEX('Batch Schedule'!$F$7:$F$106,MATCH($A92,'Batch Schedule'!$G$7:$G$106,0))),"")</f>
        <v/>
      </c>
      <c r="H92" s="9">
        <f>IFERROR(IF($A92="","",INDEX('Batch Schedule'!$L$7:$L$106,MATCH($A92,'Batch Schedule'!$G$7:$G$106,0))),"")</f>
        <v/>
      </c>
      <c r="I92" s="9">
        <f>IFERROR(IF($A92="","",INDEX('Batch Schedule'!$O$7:$O$106,MATCH($A92,'Batch Schedule'!$G$7:$G$106,0))),"")</f>
        <v/>
      </c>
      <c r="J92" s="9">
        <f>IFERROR(IF($A92="","",INDEX('Batch Schedule'!$P$7:$P$106,MATCH($A92,'Batch Schedule'!$G$7:$G$106,0))),"")</f>
        <v/>
      </c>
    </row>
    <row r="93">
      <c r="A93" s="9">
        <f>IFERROR(IF(ROWS($A$7:A93)&lt;=SUMPRODUCT(--('Batch Schedule'!$I$7:$I$106="Fits future sequence")),ROWS($A$7:A93),""),"")</f>
        <v/>
      </c>
      <c r="B93" s="9">
        <f>IFERROR(IF($A93="","",INDEX('Batch Schedule'!$A$7:$A$106,MATCH($A93,'Batch Schedule'!$G$7:$G$106,0))),"")</f>
        <v/>
      </c>
      <c r="C93" s="10">
        <f>IFERROR(IF($A93="","",INDEX('Batch Schedule'!$B$7:$B$106,MATCH($A93,'Batch Schedule'!$G$7:$G$106,0))),"")</f>
        <v/>
      </c>
      <c r="D93" s="9">
        <f>IFERROR(IF($A93="","",INDEX('Batch Schedule'!$C$7:$C$106,MATCH($A93,'Batch Schedule'!$G$7:$G$106,0))),"")</f>
        <v/>
      </c>
      <c r="E93" s="9">
        <f>IFERROR(IF($A93="","",INDEX('Batch Schedule'!$D$7:$D$106,MATCH($A93,'Batch Schedule'!$G$7:$G$106,0))),"")</f>
        <v/>
      </c>
      <c r="F93" s="15">
        <f>IFERROR(IF($A93="","",INDEX('Batch Schedule'!$E$7:$E$106,MATCH($A93,'Batch Schedule'!$G$7:$G$106,0))),"")</f>
        <v/>
      </c>
      <c r="G93" s="9">
        <f>IFERROR(IF($A93="","",INDEX('Batch Schedule'!$F$7:$F$106,MATCH($A93,'Batch Schedule'!$G$7:$G$106,0))),"")</f>
        <v/>
      </c>
      <c r="H93" s="9">
        <f>IFERROR(IF($A93="","",INDEX('Batch Schedule'!$L$7:$L$106,MATCH($A93,'Batch Schedule'!$G$7:$G$106,0))),"")</f>
        <v/>
      </c>
      <c r="I93" s="9">
        <f>IFERROR(IF($A93="","",INDEX('Batch Schedule'!$O$7:$O$106,MATCH($A93,'Batch Schedule'!$G$7:$G$106,0))),"")</f>
        <v/>
      </c>
      <c r="J93" s="9">
        <f>IFERROR(IF($A93="","",INDEX('Batch Schedule'!$P$7:$P$106,MATCH($A93,'Batch Schedule'!$G$7:$G$106,0))),"")</f>
        <v/>
      </c>
    </row>
    <row r="94">
      <c r="A94" s="9">
        <f>IFERROR(IF(ROWS($A$7:A94)&lt;=SUMPRODUCT(--('Batch Schedule'!$I$7:$I$106="Fits future sequence")),ROWS($A$7:A94),""),"")</f>
        <v/>
      </c>
      <c r="B94" s="9">
        <f>IFERROR(IF($A94="","",INDEX('Batch Schedule'!$A$7:$A$106,MATCH($A94,'Batch Schedule'!$G$7:$G$106,0))),"")</f>
        <v/>
      </c>
      <c r="C94" s="10">
        <f>IFERROR(IF($A94="","",INDEX('Batch Schedule'!$B$7:$B$106,MATCH($A94,'Batch Schedule'!$G$7:$G$106,0))),"")</f>
        <v/>
      </c>
      <c r="D94" s="9">
        <f>IFERROR(IF($A94="","",INDEX('Batch Schedule'!$C$7:$C$106,MATCH($A94,'Batch Schedule'!$G$7:$G$106,0))),"")</f>
        <v/>
      </c>
      <c r="E94" s="9">
        <f>IFERROR(IF($A94="","",INDEX('Batch Schedule'!$D$7:$D$106,MATCH($A94,'Batch Schedule'!$G$7:$G$106,0))),"")</f>
        <v/>
      </c>
      <c r="F94" s="15">
        <f>IFERROR(IF($A94="","",INDEX('Batch Schedule'!$E$7:$E$106,MATCH($A94,'Batch Schedule'!$G$7:$G$106,0))),"")</f>
        <v/>
      </c>
      <c r="G94" s="9">
        <f>IFERROR(IF($A94="","",INDEX('Batch Schedule'!$F$7:$F$106,MATCH($A94,'Batch Schedule'!$G$7:$G$106,0))),"")</f>
        <v/>
      </c>
      <c r="H94" s="9">
        <f>IFERROR(IF($A94="","",INDEX('Batch Schedule'!$L$7:$L$106,MATCH($A94,'Batch Schedule'!$G$7:$G$106,0))),"")</f>
        <v/>
      </c>
      <c r="I94" s="9">
        <f>IFERROR(IF($A94="","",INDEX('Batch Schedule'!$O$7:$O$106,MATCH($A94,'Batch Schedule'!$G$7:$G$106,0))),"")</f>
        <v/>
      </c>
      <c r="J94" s="9">
        <f>IFERROR(IF($A94="","",INDEX('Batch Schedule'!$P$7:$P$106,MATCH($A94,'Batch Schedule'!$G$7:$G$106,0))),"")</f>
        <v/>
      </c>
    </row>
    <row r="95">
      <c r="A95" s="9">
        <f>IFERROR(IF(ROWS($A$7:A95)&lt;=SUMPRODUCT(--('Batch Schedule'!$I$7:$I$106="Fits future sequence")),ROWS($A$7:A95),""),"")</f>
        <v/>
      </c>
      <c r="B95" s="9">
        <f>IFERROR(IF($A95="","",INDEX('Batch Schedule'!$A$7:$A$106,MATCH($A95,'Batch Schedule'!$G$7:$G$106,0))),"")</f>
        <v/>
      </c>
      <c r="C95" s="10">
        <f>IFERROR(IF($A95="","",INDEX('Batch Schedule'!$B$7:$B$106,MATCH($A95,'Batch Schedule'!$G$7:$G$106,0))),"")</f>
        <v/>
      </c>
      <c r="D95" s="9">
        <f>IFERROR(IF($A95="","",INDEX('Batch Schedule'!$C$7:$C$106,MATCH($A95,'Batch Schedule'!$G$7:$G$106,0))),"")</f>
        <v/>
      </c>
      <c r="E95" s="9">
        <f>IFERROR(IF($A95="","",INDEX('Batch Schedule'!$D$7:$D$106,MATCH($A95,'Batch Schedule'!$G$7:$G$106,0))),"")</f>
        <v/>
      </c>
      <c r="F95" s="15">
        <f>IFERROR(IF($A95="","",INDEX('Batch Schedule'!$E$7:$E$106,MATCH($A95,'Batch Schedule'!$G$7:$G$106,0))),"")</f>
        <v/>
      </c>
      <c r="G95" s="9">
        <f>IFERROR(IF($A95="","",INDEX('Batch Schedule'!$F$7:$F$106,MATCH($A95,'Batch Schedule'!$G$7:$G$106,0))),"")</f>
        <v/>
      </c>
      <c r="H95" s="9">
        <f>IFERROR(IF($A95="","",INDEX('Batch Schedule'!$L$7:$L$106,MATCH($A95,'Batch Schedule'!$G$7:$G$106,0))),"")</f>
        <v/>
      </c>
      <c r="I95" s="9">
        <f>IFERROR(IF($A95="","",INDEX('Batch Schedule'!$O$7:$O$106,MATCH($A95,'Batch Schedule'!$G$7:$G$106,0))),"")</f>
        <v/>
      </c>
      <c r="J95" s="9">
        <f>IFERROR(IF($A95="","",INDEX('Batch Schedule'!$P$7:$P$106,MATCH($A95,'Batch Schedule'!$G$7:$G$106,0))),"")</f>
        <v/>
      </c>
    </row>
    <row r="96">
      <c r="A96" s="9">
        <f>IFERROR(IF(ROWS($A$7:A96)&lt;=SUMPRODUCT(--('Batch Schedule'!$I$7:$I$106="Fits future sequence")),ROWS($A$7:A96),""),"")</f>
        <v/>
      </c>
      <c r="B96" s="9">
        <f>IFERROR(IF($A96="","",INDEX('Batch Schedule'!$A$7:$A$106,MATCH($A96,'Batch Schedule'!$G$7:$G$106,0))),"")</f>
        <v/>
      </c>
      <c r="C96" s="10">
        <f>IFERROR(IF($A96="","",INDEX('Batch Schedule'!$B$7:$B$106,MATCH($A96,'Batch Schedule'!$G$7:$G$106,0))),"")</f>
        <v/>
      </c>
      <c r="D96" s="9">
        <f>IFERROR(IF($A96="","",INDEX('Batch Schedule'!$C$7:$C$106,MATCH($A96,'Batch Schedule'!$G$7:$G$106,0))),"")</f>
        <v/>
      </c>
      <c r="E96" s="9">
        <f>IFERROR(IF($A96="","",INDEX('Batch Schedule'!$D$7:$D$106,MATCH($A96,'Batch Schedule'!$G$7:$G$106,0))),"")</f>
        <v/>
      </c>
      <c r="F96" s="15">
        <f>IFERROR(IF($A96="","",INDEX('Batch Schedule'!$E$7:$E$106,MATCH($A96,'Batch Schedule'!$G$7:$G$106,0))),"")</f>
        <v/>
      </c>
      <c r="G96" s="9">
        <f>IFERROR(IF($A96="","",INDEX('Batch Schedule'!$F$7:$F$106,MATCH($A96,'Batch Schedule'!$G$7:$G$106,0))),"")</f>
        <v/>
      </c>
      <c r="H96" s="9">
        <f>IFERROR(IF($A96="","",INDEX('Batch Schedule'!$L$7:$L$106,MATCH($A96,'Batch Schedule'!$G$7:$G$106,0))),"")</f>
        <v/>
      </c>
      <c r="I96" s="9">
        <f>IFERROR(IF($A96="","",INDEX('Batch Schedule'!$O$7:$O$106,MATCH($A96,'Batch Schedule'!$G$7:$G$106,0))),"")</f>
        <v/>
      </c>
      <c r="J96" s="9">
        <f>IFERROR(IF($A96="","",INDEX('Batch Schedule'!$P$7:$P$106,MATCH($A96,'Batch Schedule'!$G$7:$G$106,0))),"")</f>
        <v/>
      </c>
    </row>
    <row r="97">
      <c r="A97" s="9">
        <f>IFERROR(IF(ROWS($A$7:A97)&lt;=SUMPRODUCT(--('Batch Schedule'!$I$7:$I$106="Fits future sequence")),ROWS($A$7:A97),""),"")</f>
        <v/>
      </c>
      <c r="B97" s="9">
        <f>IFERROR(IF($A97="","",INDEX('Batch Schedule'!$A$7:$A$106,MATCH($A97,'Batch Schedule'!$G$7:$G$106,0))),"")</f>
        <v/>
      </c>
      <c r="C97" s="10">
        <f>IFERROR(IF($A97="","",INDEX('Batch Schedule'!$B$7:$B$106,MATCH($A97,'Batch Schedule'!$G$7:$G$106,0))),"")</f>
        <v/>
      </c>
      <c r="D97" s="9">
        <f>IFERROR(IF($A97="","",INDEX('Batch Schedule'!$C$7:$C$106,MATCH($A97,'Batch Schedule'!$G$7:$G$106,0))),"")</f>
        <v/>
      </c>
      <c r="E97" s="9">
        <f>IFERROR(IF($A97="","",INDEX('Batch Schedule'!$D$7:$D$106,MATCH($A97,'Batch Schedule'!$G$7:$G$106,0))),"")</f>
        <v/>
      </c>
      <c r="F97" s="15">
        <f>IFERROR(IF($A97="","",INDEX('Batch Schedule'!$E$7:$E$106,MATCH($A97,'Batch Schedule'!$G$7:$G$106,0))),"")</f>
        <v/>
      </c>
      <c r="G97" s="9">
        <f>IFERROR(IF($A97="","",INDEX('Batch Schedule'!$F$7:$F$106,MATCH($A97,'Batch Schedule'!$G$7:$G$106,0))),"")</f>
        <v/>
      </c>
      <c r="H97" s="9">
        <f>IFERROR(IF($A97="","",INDEX('Batch Schedule'!$L$7:$L$106,MATCH($A97,'Batch Schedule'!$G$7:$G$106,0))),"")</f>
        <v/>
      </c>
      <c r="I97" s="9">
        <f>IFERROR(IF($A97="","",INDEX('Batch Schedule'!$O$7:$O$106,MATCH($A97,'Batch Schedule'!$G$7:$G$106,0))),"")</f>
        <v/>
      </c>
      <c r="J97" s="9">
        <f>IFERROR(IF($A97="","",INDEX('Batch Schedule'!$P$7:$P$106,MATCH($A97,'Batch Schedule'!$G$7:$G$106,0))),"")</f>
        <v/>
      </c>
    </row>
    <row r="98">
      <c r="A98" s="9">
        <f>IFERROR(IF(ROWS($A$7:A98)&lt;=SUMPRODUCT(--('Batch Schedule'!$I$7:$I$106="Fits future sequence")),ROWS($A$7:A98),""),"")</f>
        <v/>
      </c>
      <c r="B98" s="9">
        <f>IFERROR(IF($A98="","",INDEX('Batch Schedule'!$A$7:$A$106,MATCH($A98,'Batch Schedule'!$G$7:$G$106,0))),"")</f>
        <v/>
      </c>
      <c r="C98" s="10">
        <f>IFERROR(IF($A98="","",INDEX('Batch Schedule'!$B$7:$B$106,MATCH($A98,'Batch Schedule'!$G$7:$G$106,0))),"")</f>
        <v/>
      </c>
      <c r="D98" s="9">
        <f>IFERROR(IF($A98="","",INDEX('Batch Schedule'!$C$7:$C$106,MATCH($A98,'Batch Schedule'!$G$7:$G$106,0))),"")</f>
        <v/>
      </c>
      <c r="E98" s="9">
        <f>IFERROR(IF($A98="","",INDEX('Batch Schedule'!$D$7:$D$106,MATCH($A98,'Batch Schedule'!$G$7:$G$106,0))),"")</f>
        <v/>
      </c>
      <c r="F98" s="15">
        <f>IFERROR(IF($A98="","",INDEX('Batch Schedule'!$E$7:$E$106,MATCH($A98,'Batch Schedule'!$G$7:$G$106,0))),"")</f>
        <v/>
      </c>
      <c r="G98" s="9">
        <f>IFERROR(IF($A98="","",INDEX('Batch Schedule'!$F$7:$F$106,MATCH($A98,'Batch Schedule'!$G$7:$G$106,0))),"")</f>
        <v/>
      </c>
      <c r="H98" s="9">
        <f>IFERROR(IF($A98="","",INDEX('Batch Schedule'!$L$7:$L$106,MATCH($A98,'Batch Schedule'!$G$7:$G$106,0))),"")</f>
        <v/>
      </c>
      <c r="I98" s="9">
        <f>IFERROR(IF($A98="","",INDEX('Batch Schedule'!$O$7:$O$106,MATCH($A98,'Batch Schedule'!$G$7:$G$106,0))),"")</f>
        <v/>
      </c>
      <c r="J98" s="9">
        <f>IFERROR(IF($A98="","",INDEX('Batch Schedule'!$P$7:$P$106,MATCH($A98,'Batch Schedule'!$G$7:$G$106,0))),"")</f>
        <v/>
      </c>
    </row>
    <row r="99">
      <c r="A99" s="9">
        <f>IFERROR(IF(ROWS($A$7:A99)&lt;=SUMPRODUCT(--('Batch Schedule'!$I$7:$I$106="Fits future sequence")),ROWS($A$7:A99),""),"")</f>
        <v/>
      </c>
      <c r="B99" s="9">
        <f>IFERROR(IF($A99="","",INDEX('Batch Schedule'!$A$7:$A$106,MATCH($A99,'Batch Schedule'!$G$7:$G$106,0))),"")</f>
        <v/>
      </c>
      <c r="C99" s="10">
        <f>IFERROR(IF($A99="","",INDEX('Batch Schedule'!$B$7:$B$106,MATCH($A99,'Batch Schedule'!$G$7:$G$106,0))),"")</f>
        <v/>
      </c>
      <c r="D99" s="9">
        <f>IFERROR(IF($A99="","",INDEX('Batch Schedule'!$C$7:$C$106,MATCH($A99,'Batch Schedule'!$G$7:$G$106,0))),"")</f>
        <v/>
      </c>
      <c r="E99" s="9">
        <f>IFERROR(IF($A99="","",INDEX('Batch Schedule'!$D$7:$D$106,MATCH($A99,'Batch Schedule'!$G$7:$G$106,0))),"")</f>
        <v/>
      </c>
      <c r="F99" s="15">
        <f>IFERROR(IF($A99="","",INDEX('Batch Schedule'!$E$7:$E$106,MATCH($A99,'Batch Schedule'!$G$7:$G$106,0))),"")</f>
        <v/>
      </c>
      <c r="G99" s="9">
        <f>IFERROR(IF($A99="","",INDEX('Batch Schedule'!$F$7:$F$106,MATCH($A99,'Batch Schedule'!$G$7:$G$106,0))),"")</f>
        <v/>
      </c>
      <c r="H99" s="9">
        <f>IFERROR(IF($A99="","",INDEX('Batch Schedule'!$L$7:$L$106,MATCH($A99,'Batch Schedule'!$G$7:$G$106,0))),"")</f>
        <v/>
      </c>
      <c r="I99" s="9">
        <f>IFERROR(IF($A99="","",INDEX('Batch Schedule'!$O$7:$O$106,MATCH($A99,'Batch Schedule'!$G$7:$G$106,0))),"")</f>
        <v/>
      </c>
      <c r="J99" s="9">
        <f>IFERROR(IF($A99="","",INDEX('Batch Schedule'!$P$7:$P$106,MATCH($A99,'Batch Schedule'!$G$7:$G$106,0))),"")</f>
        <v/>
      </c>
    </row>
    <row r="100">
      <c r="A100" s="9">
        <f>IFERROR(IF(ROWS($A$7:A100)&lt;=SUMPRODUCT(--('Batch Schedule'!$I$7:$I$106="Fits future sequence")),ROWS($A$7:A100),""),"")</f>
        <v/>
      </c>
      <c r="B100" s="9">
        <f>IFERROR(IF($A100="","",INDEX('Batch Schedule'!$A$7:$A$106,MATCH($A100,'Batch Schedule'!$G$7:$G$106,0))),"")</f>
        <v/>
      </c>
      <c r="C100" s="10">
        <f>IFERROR(IF($A100="","",INDEX('Batch Schedule'!$B$7:$B$106,MATCH($A100,'Batch Schedule'!$G$7:$G$106,0))),"")</f>
        <v/>
      </c>
      <c r="D100" s="9">
        <f>IFERROR(IF($A100="","",INDEX('Batch Schedule'!$C$7:$C$106,MATCH($A100,'Batch Schedule'!$G$7:$G$106,0))),"")</f>
        <v/>
      </c>
      <c r="E100" s="9">
        <f>IFERROR(IF($A100="","",INDEX('Batch Schedule'!$D$7:$D$106,MATCH($A100,'Batch Schedule'!$G$7:$G$106,0))),"")</f>
        <v/>
      </c>
      <c r="F100" s="15">
        <f>IFERROR(IF($A100="","",INDEX('Batch Schedule'!$E$7:$E$106,MATCH($A100,'Batch Schedule'!$G$7:$G$106,0))),"")</f>
        <v/>
      </c>
      <c r="G100" s="9">
        <f>IFERROR(IF($A100="","",INDEX('Batch Schedule'!$F$7:$F$106,MATCH($A100,'Batch Schedule'!$G$7:$G$106,0))),"")</f>
        <v/>
      </c>
      <c r="H100" s="9">
        <f>IFERROR(IF($A100="","",INDEX('Batch Schedule'!$L$7:$L$106,MATCH($A100,'Batch Schedule'!$G$7:$G$106,0))),"")</f>
        <v/>
      </c>
      <c r="I100" s="9">
        <f>IFERROR(IF($A100="","",INDEX('Batch Schedule'!$O$7:$O$106,MATCH($A100,'Batch Schedule'!$G$7:$G$106,0))),"")</f>
        <v/>
      </c>
      <c r="J100" s="9">
        <f>IFERROR(IF($A100="","",INDEX('Batch Schedule'!$P$7:$P$106,MATCH($A100,'Batch Schedule'!$G$7:$G$106,0))),"")</f>
        <v/>
      </c>
    </row>
    <row r="101">
      <c r="A101" s="9">
        <f>IFERROR(IF(ROWS($A$7:A101)&lt;=SUMPRODUCT(--('Batch Schedule'!$I$7:$I$106="Fits future sequence")),ROWS($A$7:A101),""),"")</f>
        <v/>
      </c>
      <c r="B101" s="9">
        <f>IFERROR(IF($A101="","",INDEX('Batch Schedule'!$A$7:$A$106,MATCH($A101,'Batch Schedule'!$G$7:$G$106,0))),"")</f>
        <v/>
      </c>
      <c r="C101" s="10">
        <f>IFERROR(IF($A101="","",INDEX('Batch Schedule'!$B$7:$B$106,MATCH($A101,'Batch Schedule'!$G$7:$G$106,0))),"")</f>
        <v/>
      </c>
      <c r="D101" s="9">
        <f>IFERROR(IF($A101="","",INDEX('Batch Schedule'!$C$7:$C$106,MATCH($A101,'Batch Schedule'!$G$7:$G$106,0))),"")</f>
        <v/>
      </c>
      <c r="E101" s="9">
        <f>IFERROR(IF($A101="","",INDEX('Batch Schedule'!$D$7:$D$106,MATCH($A101,'Batch Schedule'!$G$7:$G$106,0))),"")</f>
        <v/>
      </c>
      <c r="F101" s="15">
        <f>IFERROR(IF($A101="","",INDEX('Batch Schedule'!$E$7:$E$106,MATCH($A101,'Batch Schedule'!$G$7:$G$106,0))),"")</f>
        <v/>
      </c>
      <c r="G101" s="9">
        <f>IFERROR(IF($A101="","",INDEX('Batch Schedule'!$F$7:$F$106,MATCH($A101,'Batch Schedule'!$G$7:$G$106,0))),"")</f>
        <v/>
      </c>
      <c r="H101" s="9">
        <f>IFERROR(IF($A101="","",INDEX('Batch Schedule'!$L$7:$L$106,MATCH($A101,'Batch Schedule'!$G$7:$G$106,0))),"")</f>
        <v/>
      </c>
      <c r="I101" s="9">
        <f>IFERROR(IF($A101="","",INDEX('Batch Schedule'!$O$7:$O$106,MATCH($A101,'Batch Schedule'!$G$7:$G$106,0))),"")</f>
        <v/>
      </c>
      <c r="J101" s="9">
        <f>IFERROR(IF($A101="","",INDEX('Batch Schedule'!$P$7:$P$106,MATCH($A101,'Batch Schedule'!$G$7:$G$106,0))),"")</f>
        <v/>
      </c>
    </row>
    <row r="102">
      <c r="A102" s="9">
        <f>IFERROR(IF(ROWS($A$7:A102)&lt;=SUMPRODUCT(--('Batch Schedule'!$I$7:$I$106="Fits future sequence")),ROWS($A$7:A102),""),"")</f>
        <v/>
      </c>
      <c r="B102" s="9">
        <f>IFERROR(IF($A102="","",INDEX('Batch Schedule'!$A$7:$A$106,MATCH($A102,'Batch Schedule'!$G$7:$G$106,0))),"")</f>
        <v/>
      </c>
      <c r="C102" s="10">
        <f>IFERROR(IF($A102="","",INDEX('Batch Schedule'!$B$7:$B$106,MATCH($A102,'Batch Schedule'!$G$7:$G$106,0))),"")</f>
        <v/>
      </c>
      <c r="D102" s="9">
        <f>IFERROR(IF($A102="","",INDEX('Batch Schedule'!$C$7:$C$106,MATCH($A102,'Batch Schedule'!$G$7:$G$106,0))),"")</f>
        <v/>
      </c>
      <c r="E102" s="9">
        <f>IFERROR(IF($A102="","",INDEX('Batch Schedule'!$D$7:$D$106,MATCH($A102,'Batch Schedule'!$G$7:$G$106,0))),"")</f>
        <v/>
      </c>
      <c r="F102" s="15">
        <f>IFERROR(IF($A102="","",INDEX('Batch Schedule'!$E$7:$E$106,MATCH($A102,'Batch Schedule'!$G$7:$G$106,0))),"")</f>
        <v/>
      </c>
      <c r="G102" s="9">
        <f>IFERROR(IF($A102="","",INDEX('Batch Schedule'!$F$7:$F$106,MATCH($A102,'Batch Schedule'!$G$7:$G$106,0))),"")</f>
        <v/>
      </c>
      <c r="H102" s="9">
        <f>IFERROR(IF($A102="","",INDEX('Batch Schedule'!$L$7:$L$106,MATCH($A102,'Batch Schedule'!$G$7:$G$106,0))),"")</f>
        <v/>
      </c>
      <c r="I102" s="9">
        <f>IFERROR(IF($A102="","",INDEX('Batch Schedule'!$O$7:$O$106,MATCH($A102,'Batch Schedule'!$G$7:$G$106,0))),"")</f>
        <v/>
      </c>
      <c r="J102" s="9">
        <f>IFERROR(IF($A102="","",INDEX('Batch Schedule'!$P$7:$P$106,MATCH($A102,'Batch Schedule'!$G$7:$G$106,0))),"")</f>
        <v/>
      </c>
    </row>
    <row r="103">
      <c r="A103" s="9">
        <f>IFERROR(IF(ROWS($A$7:A103)&lt;=SUMPRODUCT(--('Batch Schedule'!$I$7:$I$106="Fits future sequence")),ROWS($A$7:A103),""),"")</f>
        <v/>
      </c>
      <c r="B103" s="9">
        <f>IFERROR(IF($A103="","",INDEX('Batch Schedule'!$A$7:$A$106,MATCH($A103,'Batch Schedule'!$G$7:$G$106,0))),"")</f>
        <v/>
      </c>
      <c r="C103" s="10">
        <f>IFERROR(IF($A103="","",INDEX('Batch Schedule'!$B$7:$B$106,MATCH($A103,'Batch Schedule'!$G$7:$G$106,0))),"")</f>
        <v/>
      </c>
      <c r="D103" s="9">
        <f>IFERROR(IF($A103="","",INDEX('Batch Schedule'!$C$7:$C$106,MATCH($A103,'Batch Schedule'!$G$7:$G$106,0))),"")</f>
        <v/>
      </c>
      <c r="E103" s="9">
        <f>IFERROR(IF($A103="","",INDEX('Batch Schedule'!$D$7:$D$106,MATCH($A103,'Batch Schedule'!$G$7:$G$106,0))),"")</f>
        <v/>
      </c>
      <c r="F103" s="15">
        <f>IFERROR(IF($A103="","",INDEX('Batch Schedule'!$E$7:$E$106,MATCH($A103,'Batch Schedule'!$G$7:$G$106,0))),"")</f>
        <v/>
      </c>
      <c r="G103" s="9">
        <f>IFERROR(IF($A103="","",INDEX('Batch Schedule'!$F$7:$F$106,MATCH($A103,'Batch Schedule'!$G$7:$G$106,0))),"")</f>
        <v/>
      </c>
      <c r="H103" s="9">
        <f>IFERROR(IF($A103="","",INDEX('Batch Schedule'!$L$7:$L$106,MATCH($A103,'Batch Schedule'!$G$7:$G$106,0))),"")</f>
        <v/>
      </c>
      <c r="I103" s="9">
        <f>IFERROR(IF($A103="","",INDEX('Batch Schedule'!$O$7:$O$106,MATCH($A103,'Batch Schedule'!$G$7:$G$106,0))),"")</f>
        <v/>
      </c>
      <c r="J103" s="9">
        <f>IFERROR(IF($A103="","",INDEX('Batch Schedule'!$P$7:$P$106,MATCH($A103,'Batch Schedule'!$G$7:$G$106,0))),"")</f>
        <v/>
      </c>
    </row>
    <row r="104">
      <c r="A104" s="9">
        <f>IFERROR(IF(ROWS($A$7:A104)&lt;=SUMPRODUCT(--('Batch Schedule'!$I$7:$I$106="Fits future sequence")),ROWS($A$7:A104),""),"")</f>
        <v/>
      </c>
      <c r="B104" s="9">
        <f>IFERROR(IF($A104="","",INDEX('Batch Schedule'!$A$7:$A$106,MATCH($A104,'Batch Schedule'!$G$7:$G$106,0))),"")</f>
        <v/>
      </c>
      <c r="C104" s="10">
        <f>IFERROR(IF($A104="","",INDEX('Batch Schedule'!$B$7:$B$106,MATCH($A104,'Batch Schedule'!$G$7:$G$106,0))),"")</f>
        <v/>
      </c>
      <c r="D104" s="9">
        <f>IFERROR(IF($A104="","",INDEX('Batch Schedule'!$C$7:$C$106,MATCH($A104,'Batch Schedule'!$G$7:$G$106,0))),"")</f>
        <v/>
      </c>
      <c r="E104" s="9">
        <f>IFERROR(IF($A104="","",INDEX('Batch Schedule'!$D$7:$D$106,MATCH($A104,'Batch Schedule'!$G$7:$G$106,0))),"")</f>
        <v/>
      </c>
      <c r="F104" s="15">
        <f>IFERROR(IF($A104="","",INDEX('Batch Schedule'!$E$7:$E$106,MATCH($A104,'Batch Schedule'!$G$7:$G$106,0))),"")</f>
        <v/>
      </c>
      <c r="G104" s="9">
        <f>IFERROR(IF($A104="","",INDEX('Batch Schedule'!$F$7:$F$106,MATCH($A104,'Batch Schedule'!$G$7:$G$106,0))),"")</f>
        <v/>
      </c>
      <c r="H104" s="9">
        <f>IFERROR(IF($A104="","",INDEX('Batch Schedule'!$L$7:$L$106,MATCH($A104,'Batch Schedule'!$G$7:$G$106,0))),"")</f>
        <v/>
      </c>
      <c r="I104" s="9">
        <f>IFERROR(IF($A104="","",INDEX('Batch Schedule'!$O$7:$O$106,MATCH($A104,'Batch Schedule'!$G$7:$G$106,0))),"")</f>
        <v/>
      </c>
      <c r="J104" s="9">
        <f>IFERROR(IF($A104="","",INDEX('Batch Schedule'!$P$7:$P$106,MATCH($A104,'Batch Schedule'!$G$7:$G$106,0))),"")</f>
        <v/>
      </c>
    </row>
    <row r="105">
      <c r="A105" s="9">
        <f>IFERROR(IF(ROWS($A$7:A105)&lt;=SUMPRODUCT(--('Batch Schedule'!$I$7:$I$106="Fits future sequence")),ROWS($A$7:A105),""),"")</f>
        <v/>
      </c>
      <c r="B105" s="9">
        <f>IFERROR(IF($A105="","",INDEX('Batch Schedule'!$A$7:$A$106,MATCH($A105,'Batch Schedule'!$G$7:$G$106,0))),"")</f>
        <v/>
      </c>
      <c r="C105" s="10">
        <f>IFERROR(IF($A105="","",INDEX('Batch Schedule'!$B$7:$B$106,MATCH($A105,'Batch Schedule'!$G$7:$G$106,0))),"")</f>
        <v/>
      </c>
      <c r="D105" s="9">
        <f>IFERROR(IF($A105="","",INDEX('Batch Schedule'!$C$7:$C$106,MATCH($A105,'Batch Schedule'!$G$7:$G$106,0))),"")</f>
        <v/>
      </c>
      <c r="E105" s="9">
        <f>IFERROR(IF($A105="","",INDEX('Batch Schedule'!$D$7:$D$106,MATCH($A105,'Batch Schedule'!$G$7:$G$106,0))),"")</f>
        <v/>
      </c>
      <c r="F105" s="15">
        <f>IFERROR(IF($A105="","",INDEX('Batch Schedule'!$E$7:$E$106,MATCH($A105,'Batch Schedule'!$G$7:$G$106,0))),"")</f>
        <v/>
      </c>
      <c r="G105" s="9">
        <f>IFERROR(IF($A105="","",INDEX('Batch Schedule'!$F$7:$F$106,MATCH($A105,'Batch Schedule'!$G$7:$G$106,0))),"")</f>
        <v/>
      </c>
      <c r="H105" s="9">
        <f>IFERROR(IF($A105="","",INDEX('Batch Schedule'!$L$7:$L$106,MATCH($A105,'Batch Schedule'!$G$7:$G$106,0))),"")</f>
        <v/>
      </c>
      <c r="I105" s="9">
        <f>IFERROR(IF($A105="","",INDEX('Batch Schedule'!$O$7:$O$106,MATCH($A105,'Batch Schedule'!$G$7:$G$106,0))),"")</f>
        <v/>
      </c>
      <c r="J105" s="9">
        <f>IFERROR(IF($A105="","",INDEX('Batch Schedule'!$P$7:$P$106,MATCH($A105,'Batch Schedule'!$G$7:$G$106,0))),"")</f>
        <v/>
      </c>
    </row>
    <row r="106">
      <c r="A106" s="9">
        <f>IFERROR(IF(ROWS($A$7:A106)&lt;=SUMPRODUCT(--('Batch Schedule'!$I$7:$I$106="Fits future sequence")),ROWS($A$7:A106),""),"")</f>
        <v/>
      </c>
      <c r="B106" s="9">
        <f>IFERROR(IF($A106="","",INDEX('Batch Schedule'!$A$7:$A$106,MATCH($A106,'Batch Schedule'!$G$7:$G$106,0))),"")</f>
        <v/>
      </c>
      <c r="C106" s="10">
        <f>IFERROR(IF($A106="","",INDEX('Batch Schedule'!$B$7:$B$106,MATCH($A106,'Batch Schedule'!$G$7:$G$106,0))),"")</f>
        <v/>
      </c>
      <c r="D106" s="9">
        <f>IFERROR(IF($A106="","",INDEX('Batch Schedule'!$C$7:$C$106,MATCH($A106,'Batch Schedule'!$G$7:$G$106,0))),"")</f>
        <v/>
      </c>
      <c r="E106" s="9">
        <f>IFERROR(IF($A106="","",INDEX('Batch Schedule'!$D$7:$D$106,MATCH($A106,'Batch Schedule'!$G$7:$G$106,0))),"")</f>
        <v/>
      </c>
      <c r="F106" s="15">
        <f>IFERROR(IF($A106="","",INDEX('Batch Schedule'!$E$7:$E$106,MATCH($A106,'Batch Schedule'!$G$7:$G$106,0))),"")</f>
        <v/>
      </c>
      <c r="G106" s="9">
        <f>IFERROR(IF($A106="","",INDEX('Batch Schedule'!$F$7:$F$106,MATCH($A106,'Batch Schedule'!$G$7:$G$106,0))),"")</f>
        <v/>
      </c>
      <c r="H106" s="9">
        <f>IFERROR(IF($A106="","",INDEX('Batch Schedule'!$L$7:$L$106,MATCH($A106,'Batch Schedule'!$G$7:$G$106,0))),"")</f>
        <v/>
      </c>
      <c r="I106" s="9">
        <f>IFERROR(IF($A106="","",INDEX('Batch Schedule'!$O$7:$O$106,MATCH($A106,'Batch Schedule'!$G$7:$G$106,0))),"")</f>
        <v/>
      </c>
      <c r="J106" s="9">
        <f>IFERROR(IF($A106="","",INDEX('Batch Schedule'!$P$7:$P$106,MATCH($A106,'Batch Schedule'!$G$7:$G$106,0))),"")</f>
        <v/>
      </c>
    </row>
    <row r="112" ht="22" customHeight="1">
      <c r="A112" s="7" t="inlineStr">
        <is>
          <t>Unscheduled Batch List</t>
        </is>
      </c>
    </row>
    <row r="113" ht="22" customHeight="1">
      <c r="A113" s="2" t="inlineStr">
        <is>
          <t>This unscheduled batch list includes production batches that need additional planning input or do not fit the capacity check.</t>
        </is>
      </c>
    </row>
    <row r="114" ht="19" customHeight="1">
      <c r="A114" s="3" t="inlineStr">
        <is>
          <t>Illustrative exception output may appear until the example input rows are replaced.</t>
        </is>
      </c>
    </row>
    <row r="116" ht="36" customHeight="1">
      <c r="A116" s="8" t="inlineStr">
        <is>
          <t>List Order</t>
        </is>
      </c>
      <c r="B116" s="8" t="inlineStr">
        <is>
          <t>Planned Batch ID</t>
        </is>
      </c>
      <c r="C116" s="8" t="inlineStr">
        <is>
          <t>Due Date</t>
        </is>
      </c>
      <c r="D116" s="8" t="inlineStr">
        <is>
          <t>Vessel or Line</t>
        </is>
      </c>
      <c r="E116" s="8" t="inlineStr">
        <is>
          <t>Changeover Family</t>
        </is>
      </c>
      <c r="F116" s="8" t="inlineStr">
        <is>
          <t>Required Capacity</t>
        </is>
      </c>
      <c r="G116" s="8" t="inlineStr">
        <is>
          <t>Capacity Unit</t>
        </is>
      </c>
      <c r="H116" s="8" t="inlineStr">
        <is>
          <t>Future Sequence Fit</t>
        </is>
      </c>
      <c r="I116" s="8" t="inlineStr">
        <is>
          <t>Capacity Check</t>
        </is>
      </c>
      <c r="J116" s="8" t="inlineStr">
        <is>
          <t>Scheduling Result</t>
        </is>
      </c>
    </row>
    <row r="117">
      <c r="A117" s="9">
        <f>IFERROR(IF(ROWS($A$117:A117)&lt;=SUMPRODUCT(--('Batch Schedule'!$P$7:$P$106="Unscheduled")),ROWS($A$117:A117),""),"")</f>
        <v/>
      </c>
      <c r="B117" s="9">
        <f>IFERROR(IF($A117="","",INDEX('Batch Schedule'!$A$7:$A$106,AGGREGATE(15,6,IFERROR((ROW('Batch Schedule'!$A$7:$A$106)-ROW('Batch Schedule'!$A$7)+1)/('Batch Schedule'!$P$7:$P$106="Unscheduled"),""),$A117))),"")</f>
        <v/>
      </c>
      <c r="C117" s="10">
        <f>IFERROR(IF($A117="","",INDEX('Batch Schedule'!$B$7:$B$106,AGGREGATE(15,6,IFERROR((ROW('Batch Schedule'!$A$7:$A$106)-ROW('Batch Schedule'!$A$7)+1)/('Batch Schedule'!$P$7:$P$106="Unscheduled"),""),$A117))),"")</f>
        <v/>
      </c>
      <c r="D117" s="9">
        <f>IFERROR(IF($A117="","",INDEX('Batch Schedule'!$C$7:$C$106,AGGREGATE(15,6,IFERROR((ROW('Batch Schedule'!$A$7:$A$106)-ROW('Batch Schedule'!$A$7)+1)/('Batch Schedule'!$P$7:$P$106="Unscheduled"),""),$A117))),"")</f>
        <v/>
      </c>
      <c r="E117" s="9">
        <f>IFERROR(IF($A117="","",INDEX('Batch Schedule'!$D$7:$D$106,AGGREGATE(15,6,IFERROR((ROW('Batch Schedule'!$A$7:$A$106)-ROW('Batch Schedule'!$A$7)+1)/('Batch Schedule'!$P$7:$P$106="Unscheduled"),""),$A117))),"")</f>
        <v/>
      </c>
      <c r="F117" s="15">
        <f>IFERROR(IF($A117="","",INDEX('Batch Schedule'!$E$7:$E$106,AGGREGATE(15,6,IFERROR((ROW('Batch Schedule'!$A$7:$A$106)-ROW('Batch Schedule'!$A$7)+1)/('Batch Schedule'!$P$7:$P$106="Unscheduled"),""),$A117))),"")</f>
        <v/>
      </c>
      <c r="G117" s="9">
        <f>IFERROR(IF($A117="","",INDEX('Batch Schedule'!$F$7:$F$106,AGGREGATE(15,6,IFERROR((ROW('Batch Schedule'!$A$7:$A$106)-ROW('Batch Schedule'!$A$7)+1)/('Batch Schedule'!$P$7:$P$106="Unscheduled"),""),$A117))),"")</f>
        <v/>
      </c>
      <c r="H117" s="9">
        <f>IFERROR(IF($A117="","",INDEX('Batch Schedule'!$I$7:$I$106,AGGREGATE(15,6,IFERROR((ROW('Batch Schedule'!$A$7:$A$106)-ROW('Batch Schedule'!$A$7)+1)/('Batch Schedule'!$P$7:$P$106="Unscheduled"),""),$A117))),"")</f>
        <v/>
      </c>
      <c r="I117" s="9">
        <f>IFERROR(IF($A117="","",INDEX('Batch Schedule'!$L$7:$L$106,AGGREGATE(15,6,IFERROR((ROW('Batch Schedule'!$A$7:$A$106)-ROW('Batch Schedule'!$A$7)+1)/('Batch Schedule'!$P$7:$P$106="Unscheduled"),""),$A117))),"")</f>
        <v/>
      </c>
      <c r="J117" s="9">
        <f>IFERROR(IF($A117="","",INDEX('Batch Schedule'!$P$7:$P$106,AGGREGATE(15,6,IFERROR((ROW('Batch Schedule'!$A$7:$A$106)-ROW('Batch Schedule'!$A$7)+1)/('Batch Schedule'!$P$7:$P$106="Unscheduled"),""),$A117))),"")</f>
        <v/>
      </c>
    </row>
    <row r="118">
      <c r="A118" s="9">
        <f>IFERROR(IF(ROWS($A$117:A118)&lt;=SUMPRODUCT(--('Batch Schedule'!$P$7:$P$106="Unscheduled")),ROWS($A$117:A118),""),"")</f>
        <v/>
      </c>
      <c r="B118" s="9">
        <f>IFERROR(IF($A118="","",INDEX('Batch Schedule'!$A$7:$A$106,AGGREGATE(15,6,IFERROR((ROW('Batch Schedule'!$A$7:$A$106)-ROW('Batch Schedule'!$A$7)+1)/('Batch Schedule'!$P$7:$P$106="Unscheduled"),""),$A118))),"")</f>
        <v/>
      </c>
      <c r="C118" s="10">
        <f>IFERROR(IF($A118="","",INDEX('Batch Schedule'!$B$7:$B$106,AGGREGATE(15,6,IFERROR((ROW('Batch Schedule'!$A$7:$A$106)-ROW('Batch Schedule'!$A$7)+1)/('Batch Schedule'!$P$7:$P$106="Unscheduled"),""),$A118))),"")</f>
        <v/>
      </c>
      <c r="D118" s="9">
        <f>IFERROR(IF($A118="","",INDEX('Batch Schedule'!$C$7:$C$106,AGGREGATE(15,6,IFERROR((ROW('Batch Schedule'!$A$7:$A$106)-ROW('Batch Schedule'!$A$7)+1)/('Batch Schedule'!$P$7:$P$106="Unscheduled"),""),$A118))),"")</f>
        <v/>
      </c>
      <c r="E118" s="9">
        <f>IFERROR(IF($A118="","",INDEX('Batch Schedule'!$D$7:$D$106,AGGREGATE(15,6,IFERROR((ROW('Batch Schedule'!$A$7:$A$106)-ROW('Batch Schedule'!$A$7)+1)/('Batch Schedule'!$P$7:$P$106="Unscheduled"),""),$A118))),"")</f>
        <v/>
      </c>
      <c r="F118" s="15">
        <f>IFERROR(IF($A118="","",INDEX('Batch Schedule'!$E$7:$E$106,AGGREGATE(15,6,IFERROR((ROW('Batch Schedule'!$A$7:$A$106)-ROW('Batch Schedule'!$A$7)+1)/('Batch Schedule'!$P$7:$P$106="Unscheduled"),""),$A118))),"")</f>
        <v/>
      </c>
      <c r="G118" s="9">
        <f>IFERROR(IF($A118="","",INDEX('Batch Schedule'!$F$7:$F$106,AGGREGATE(15,6,IFERROR((ROW('Batch Schedule'!$A$7:$A$106)-ROW('Batch Schedule'!$A$7)+1)/('Batch Schedule'!$P$7:$P$106="Unscheduled"),""),$A118))),"")</f>
        <v/>
      </c>
      <c r="H118" s="9">
        <f>IFERROR(IF($A118="","",INDEX('Batch Schedule'!$I$7:$I$106,AGGREGATE(15,6,IFERROR((ROW('Batch Schedule'!$A$7:$A$106)-ROW('Batch Schedule'!$A$7)+1)/('Batch Schedule'!$P$7:$P$106="Unscheduled"),""),$A118))),"")</f>
        <v/>
      </c>
      <c r="I118" s="9">
        <f>IFERROR(IF($A118="","",INDEX('Batch Schedule'!$L$7:$L$106,AGGREGATE(15,6,IFERROR((ROW('Batch Schedule'!$A$7:$A$106)-ROW('Batch Schedule'!$A$7)+1)/('Batch Schedule'!$P$7:$P$106="Unscheduled"),""),$A118))),"")</f>
        <v/>
      </c>
      <c r="J118" s="9">
        <f>IFERROR(IF($A118="","",INDEX('Batch Schedule'!$P$7:$P$106,AGGREGATE(15,6,IFERROR((ROW('Batch Schedule'!$A$7:$A$106)-ROW('Batch Schedule'!$A$7)+1)/('Batch Schedule'!$P$7:$P$106="Unscheduled"),""),$A118))),"")</f>
        <v/>
      </c>
    </row>
    <row r="119">
      <c r="A119" s="9">
        <f>IFERROR(IF(ROWS($A$117:A119)&lt;=SUMPRODUCT(--('Batch Schedule'!$P$7:$P$106="Unscheduled")),ROWS($A$117:A119),""),"")</f>
        <v/>
      </c>
      <c r="B119" s="9">
        <f>IFERROR(IF($A119="","",INDEX('Batch Schedule'!$A$7:$A$106,AGGREGATE(15,6,IFERROR((ROW('Batch Schedule'!$A$7:$A$106)-ROW('Batch Schedule'!$A$7)+1)/('Batch Schedule'!$P$7:$P$106="Unscheduled"),""),$A119))),"")</f>
        <v/>
      </c>
      <c r="C119" s="10">
        <f>IFERROR(IF($A119="","",INDEX('Batch Schedule'!$B$7:$B$106,AGGREGATE(15,6,IFERROR((ROW('Batch Schedule'!$A$7:$A$106)-ROW('Batch Schedule'!$A$7)+1)/('Batch Schedule'!$P$7:$P$106="Unscheduled"),""),$A119))),"")</f>
        <v/>
      </c>
      <c r="D119" s="9">
        <f>IFERROR(IF($A119="","",INDEX('Batch Schedule'!$C$7:$C$106,AGGREGATE(15,6,IFERROR((ROW('Batch Schedule'!$A$7:$A$106)-ROW('Batch Schedule'!$A$7)+1)/('Batch Schedule'!$P$7:$P$106="Unscheduled"),""),$A119))),"")</f>
        <v/>
      </c>
      <c r="E119" s="9">
        <f>IFERROR(IF($A119="","",INDEX('Batch Schedule'!$D$7:$D$106,AGGREGATE(15,6,IFERROR((ROW('Batch Schedule'!$A$7:$A$106)-ROW('Batch Schedule'!$A$7)+1)/('Batch Schedule'!$P$7:$P$106="Unscheduled"),""),$A119))),"")</f>
        <v/>
      </c>
      <c r="F119" s="15">
        <f>IFERROR(IF($A119="","",INDEX('Batch Schedule'!$E$7:$E$106,AGGREGATE(15,6,IFERROR((ROW('Batch Schedule'!$A$7:$A$106)-ROW('Batch Schedule'!$A$7)+1)/('Batch Schedule'!$P$7:$P$106="Unscheduled"),""),$A119))),"")</f>
        <v/>
      </c>
      <c r="G119" s="9">
        <f>IFERROR(IF($A119="","",INDEX('Batch Schedule'!$F$7:$F$106,AGGREGATE(15,6,IFERROR((ROW('Batch Schedule'!$A$7:$A$106)-ROW('Batch Schedule'!$A$7)+1)/('Batch Schedule'!$P$7:$P$106="Unscheduled"),""),$A119))),"")</f>
        <v/>
      </c>
      <c r="H119" s="9">
        <f>IFERROR(IF($A119="","",INDEX('Batch Schedule'!$I$7:$I$106,AGGREGATE(15,6,IFERROR((ROW('Batch Schedule'!$A$7:$A$106)-ROW('Batch Schedule'!$A$7)+1)/('Batch Schedule'!$P$7:$P$106="Unscheduled"),""),$A119))),"")</f>
        <v/>
      </c>
      <c r="I119" s="9">
        <f>IFERROR(IF($A119="","",INDEX('Batch Schedule'!$L$7:$L$106,AGGREGATE(15,6,IFERROR((ROW('Batch Schedule'!$A$7:$A$106)-ROW('Batch Schedule'!$A$7)+1)/('Batch Schedule'!$P$7:$P$106="Unscheduled"),""),$A119))),"")</f>
        <v/>
      </c>
      <c r="J119" s="9">
        <f>IFERROR(IF($A119="","",INDEX('Batch Schedule'!$P$7:$P$106,AGGREGATE(15,6,IFERROR((ROW('Batch Schedule'!$A$7:$A$106)-ROW('Batch Schedule'!$A$7)+1)/('Batch Schedule'!$P$7:$P$106="Unscheduled"),""),$A119))),"")</f>
        <v/>
      </c>
    </row>
    <row r="120">
      <c r="A120" s="9">
        <f>IFERROR(IF(ROWS($A$117:A120)&lt;=SUMPRODUCT(--('Batch Schedule'!$P$7:$P$106="Unscheduled")),ROWS($A$117:A120),""),"")</f>
        <v/>
      </c>
      <c r="B120" s="9">
        <f>IFERROR(IF($A120="","",INDEX('Batch Schedule'!$A$7:$A$106,AGGREGATE(15,6,IFERROR((ROW('Batch Schedule'!$A$7:$A$106)-ROW('Batch Schedule'!$A$7)+1)/('Batch Schedule'!$P$7:$P$106="Unscheduled"),""),$A120))),"")</f>
        <v/>
      </c>
      <c r="C120" s="10">
        <f>IFERROR(IF($A120="","",INDEX('Batch Schedule'!$B$7:$B$106,AGGREGATE(15,6,IFERROR((ROW('Batch Schedule'!$A$7:$A$106)-ROW('Batch Schedule'!$A$7)+1)/('Batch Schedule'!$P$7:$P$106="Unscheduled"),""),$A120))),"")</f>
        <v/>
      </c>
      <c r="D120" s="9">
        <f>IFERROR(IF($A120="","",INDEX('Batch Schedule'!$C$7:$C$106,AGGREGATE(15,6,IFERROR((ROW('Batch Schedule'!$A$7:$A$106)-ROW('Batch Schedule'!$A$7)+1)/('Batch Schedule'!$P$7:$P$106="Unscheduled"),""),$A120))),"")</f>
        <v/>
      </c>
      <c r="E120" s="9">
        <f>IFERROR(IF($A120="","",INDEX('Batch Schedule'!$D$7:$D$106,AGGREGATE(15,6,IFERROR((ROW('Batch Schedule'!$A$7:$A$106)-ROW('Batch Schedule'!$A$7)+1)/('Batch Schedule'!$P$7:$P$106="Unscheduled"),""),$A120))),"")</f>
        <v/>
      </c>
      <c r="F120" s="15">
        <f>IFERROR(IF($A120="","",INDEX('Batch Schedule'!$E$7:$E$106,AGGREGATE(15,6,IFERROR((ROW('Batch Schedule'!$A$7:$A$106)-ROW('Batch Schedule'!$A$7)+1)/('Batch Schedule'!$P$7:$P$106="Unscheduled"),""),$A120))),"")</f>
        <v/>
      </c>
      <c r="G120" s="9">
        <f>IFERROR(IF($A120="","",INDEX('Batch Schedule'!$F$7:$F$106,AGGREGATE(15,6,IFERROR((ROW('Batch Schedule'!$A$7:$A$106)-ROW('Batch Schedule'!$A$7)+1)/('Batch Schedule'!$P$7:$P$106="Unscheduled"),""),$A120))),"")</f>
        <v/>
      </c>
      <c r="H120" s="9">
        <f>IFERROR(IF($A120="","",INDEX('Batch Schedule'!$I$7:$I$106,AGGREGATE(15,6,IFERROR((ROW('Batch Schedule'!$A$7:$A$106)-ROW('Batch Schedule'!$A$7)+1)/('Batch Schedule'!$P$7:$P$106="Unscheduled"),""),$A120))),"")</f>
        <v/>
      </c>
      <c r="I120" s="9">
        <f>IFERROR(IF($A120="","",INDEX('Batch Schedule'!$L$7:$L$106,AGGREGATE(15,6,IFERROR((ROW('Batch Schedule'!$A$7:$A$106)-ROW('Batch Schedule'!$A$7)+1)/('Batch Schedule'!$P$7:$P$106="Unscheduled"),""),$A120))),"")</f>
        <v/>
      </c>
      <c r="J120" s="9">
        <f>IFERROR(IF($A120="","",INDEX('Batch Schedule'!$P$7:$P$106,AGGREGATE(15,6,IFERROR((ROW('Batch Schedule'!$A$7:$A$106)-ROW('Batch Schedule'!$A$7)+1)/('Batch Schedule'!$P$7:$P$106="Unscheduled"),""),$A120))),"")</f>
        <v/>
      </c>
    </row>
    <row r="121">
      <c r="A121" s="9">
        <f>IFERROR(IF(ROWS($A$117:A121)&lt;=SUMPRODUCT(--('Batch Schedule'!$P$7:$P$106="Unscheduled")),ROWS($A$117:A121),""),"")</f>
        <v/>
      </c>
      <c r="B121" s="9">
        <f>IFERROR(IF($A121="","",INDEX('Batch Schedule'!$A$7:$A$106,AGGREGATE(15,6,IFERROR((ROW('Batch Schedule'!$A$7:$A$106)-ROW('Batch Schedule'!$A$7)+1)/('Batch Schedule'!$P$7:$P$106="Unscheduled"),""),$A121))),"")</f>
        <v/>
      </c>
      <c r="C121" s="10">
        <f>IFERROR(IF($A121="","",INDEX('Batch Schedule'!$B$7:$B$106,AGGREGATE(15,6,IFERROR((ROW('Batch Schedule'!$A$7:$A$106)-ROW('Batch Schedule'!$A$7)+1)/('Batch Schedule'!$P$7:$P$106="Unscheduled"),""),$A121))),"")</f>
        <v/>
      </c>
      <c r="D121" s="9">
        <f>IFERROR(IF($A121="","",INDEX('Batch Schedule'!$C$7:$C$106,AGGREGATE(15,6,IFERROR((ROW('Batch Schedule'!$A$7:$A$106)-ROW('Batch Schedule'!$A$7)+1)/('Batch Schedule'!$P$7:$P$106="Unscheduled"),""),$A121))),"")</f>
        <v/>
      </c>
      <c r="E121" s="9">
        <f>IFERROR(IF($A121="","",INDEX('Batch Schedule'!$D$7:$D$106,AGGREGATE(15,6,IFERROR((ROW('Batch Schedule'!$A$7:$A$106)-ROW('Batch Schedule'!$A$7)+1)/('Batch Schedule'!$P$7:$P$106="Unscheduled"),""),$A121))),"")</f>
        <v/>
      </c>
      <c r="F121" s="15">
        <f>IFERROR(IF($A121="","",INDEX('Batch Schedule'!$E$7:$E$106,AGGREGATE(15,6,IFERROR((ROW('Batch Schedule'!$A$7:$A$106)-ROW('Batch Schedule'!$A$7)+1)/('Batch Schedule'!$P$7:$P$106="Unscheduled"),""),$A121))),"")</f>
        <v/>
      </c>
      <c r="G121" s="9">
        <f>IFERROR(IF($A121="","",INDEX('Batch Schedule'!$F$7:$F$106,AGGREGATE(15,6,IFERROR((ROW('Batch Schedule'!$A$7:$A$106)-ROW('Batch Schedule'!$A$7)+1)/('Batch Schedule'!$P$7:$P$106="Unscheduled"),""),$A121))),"")</f>
        <v/>
      </c>
      <c r="H121" s="9">
        <f>IFERROR(IF($A121="","",INDEX('Batch Schedule'!$I$7:$I$106,AGGREGATE(15,6,IFERROR((ROW('Batch Schedule'!$A$7:$A$106)-ROW('Batch Schedule'!$A$7)+1)/('Batch Schedule'!$P$7:$P$106="Unscheduled"),""),$A121))),"")</f>
        <v/>
      </c>
      <c r="I121" s="9">
        <f>IFERROR(IF($A121="","",INDEX('Batch Schedule'!$L$7:$L$106,AGGREGATE(15,6,IFERROR((ROW('Batch Schedule'!$A$7:$A$106)-ROW('Batch Schedule'!$A$7)+1)/('Batch Schedule'!$P$7:$P$106="Unscheduled"),""),$A121))),"")</f>
        <v/>
      </c>
      <c r="J121" s="9">
        <f>IFERROR(IF($A121="","",INDEX('Batch Schedule'!$P$7:$P$106,AGGREGATE(15,6,IFERROR((ROW('Batch Schedule'!$A$7:$A$106)-ROW('Batch Schedule'!$A$7)+1)/('Batch Schedule'!$P$7:$P$106="Unscheduled"),""),$A121))),"")</f>
        <v/>
      </c>
    </row>
    <row r="122">
      <c r="A122" s="9">
        <f>IFERROR(IF(ROWS($A$117:A122)&lt;=SUMPRODUCT(--('Batch Schedule'!$P$7:$P$106="Unscheduled")),ROWS($A$117:A122),""),"")</f>
        <v/>
      </c>
      <c r="B122" s="9">
        <f>IFERROR(IF($A122="","",INDEX('Batch Schedule'!$A$7:$A$106,AGGREGATE(15,6,IFERROR((ROW('Batch Schedule'!$A$7:$A$106)-ROW('Batch Schedule'!$A$7)+1)/('Batch Schedule'!$P$7:$P$106="Unscheduled"),""),$A122))),"")</f>
        <v/>
      </c>
      <c r="C122" s="10">
        <f>IFERROR(IF($A122="","",INDEX('Batch Schedule'!$B$7:$B$106,AGGREGATE(15,6,IFERROR((ROW('Batch Schedule'!$A$7:$A$106)-ROW('Batch Schedule'!$A$7)+1)/('Batch Schedule'!$P$7:$P$106="Unscheduled"),""),$A122))),"")</f>
        <v/>
      </c>
      <c r="D122" s="9">
        <f>IFERROR(IF($A122="","",INDEX('Batch Schedule'!$C$7:$C$106,AGGREGATE(15,6,IFERROR((ROW('Batch Schedule'!$A$7:$A$106)-ROW('Batch Schedule'!$A$7)+1)/('Batch Schedule'!$P$7:$P$106="Unscheduled"),""),$A122))),"")</f>
        <v/>
      </c>
      <c r="E122" s="9">
        <f>IFERROR(IF($A122="","",INDEX('Batch Schedule'!$D$7:$D$106,AGGREGATE(15,6,IFERROR((ROW('Batch Schedule'!$A$7:$A$106)-ROW('Batch Schedule'!$A$7)+1)/('Batch Schedule'!$P$7:$P$106="Unscheduled"),""),$A122))),"")</f>
        <v/>
      </c>
      <c r="F122" s="15">
        <f>IFERROR(IF($A122="","",INDEX('Batch Schedule'!$E$7:$E$106,AGGREGATE(15,6,IFERROR((ROW('Batch Schedule'!$A$7:$A$106)-ROW('Batch Schedule'!$A$7)+1)/('Batch Schedule'!$P$7:$P$106="Unscheduled"),""),$A122))),"")</f>
        <v/>
      </c>
      <c r="G122" s="9">
        <f>IFERROR(IF($A122="","",INDEX('Batch Schedule'!$F$7:$F$106,AGGREGATE(15,6,IFERROR((ROW('Batch Schedule'!$A$7:$A$106)-ROW('Batch Schedule'!$A$7)+1)/('Batch Schedule'!$P$7:$P$106="Unscheduled"),""),$A122))),"")</f>
        <v/>
      </c>
      <c r="H122" s="9">
        <f>IFERROR(IF($A122="","",INDEX('Batch Schedule'!$I$7:$I$106,AGGREGATE(15,6,IFERROR((ROW('Batch Schedule'!$A$7:$A$106)-ROW('Batch Schedule'!$A$7)+1)/('Batch Schedule'!$P$7:$P$106="Unscheduled"),""),$A122))),"")</f>
        <v/>
      </c>
      <c r="I122" s="9">
        <f>IFERROR(IF($A122="","",INDEX('Batch Schedule'!$L$7:$L$106,AGGREGATE(15,6,IFERROR((ROW('Batch Schedule'!$A$7:$A$106)-ROW('Batch Schedule'!$A$7)+1)/('Batch Schedule'!$P$7:$P$106="Unscheduled"),""),$A122))),"")</f>
        <v/>
      </c>
      <c r="J122" s="9">
        <f>IFERROR(IF($A122="","",INDEX('Batch Schedule'!$P$7:$P$106,AGGREGATE(15,6,IFERROR((ROW('Batch Schedule'!$A$7:$A$106)-ROW('Batch Schedule'!$A$7)+1)/('Batch Schedule'!$P$7:$P$106="Unscheduled"),""),$A122))),"")</f>
        <v/>
      </c>
    </row>
    <row r="123">
      <c r="A123" s="9">
        <f>IFERROR(IF(ROWS($A$117:A123)&lt;=SUMPRODUCT(--('Batch Schedule'!$P$7:$P$106="Unscheduled")),ROWS($A$117:A123),""),"")</f>
        <v/>
      </c>
      <c r="B123" s="9">
        <f>IFERROR(IF($A123="","",INDEX('Batch Schedule'!$A$7:$A$106,AGGREGATE(15,6,IFERROR((ROW('Batch Schedule'!$A$7:$A$106)-ROW('Batch Schedule'!$A$7)+1)/('Batch Schedule'!$P$7:$P$106="Unscheduled"),""),$A123))),"")</f>
        <v/>
      </c>
      <c r="C123" s="10">
        <f>IFERROR(IF($A123="","",INDEX('Batch Schedule'!$B$7:$B$106,AGGREGATE(15,6,IFERROR((ROW('Batch Schedule'!$A$7:$A$106)-ROW('Batch Schedule'!$A$7)+1)/('Batch Schedule'!$P$7:$P$106="Unscheduled"),""),$A123))),"")</f>
        <v/>
      </c>
      <c r="D123" s="9">
        <f>IFERROR(IF($A123="","",INDEX('Batch Schedule'!$C$7:$C$106,AGGREGATE(15,6,IFERROR((ROW('Batch Schedule'!$A$7:$A$106)-ROW('Batch Schedule'!$A$7)+1)/('Batch Schedule'!$P$7:$P$106="Unscheduled"),""),$A123))),"")</f>
        <v/>
      </c>
      <c r="E123" s="9">
        <f>IFERROR(IF($A123="","",INDEX('Batch Schedule'!$D$7:$D$106,AGGREGATE(15,6,IFERROR((ROW('Batch Schedule'!$A$7:$A$106)-ROW('Batch Schedule'!$A$7)+1)/('Batch Schedule'!$P$7:$P$106="Unscheduled"),""),$A123))),"")</f>
        <v/>
      </c>
      <c r="F123" s="15">
        <f>IFERROR(IF($A123="","",INDEX('Batch Schedule'!$E$7:$E$106,AGGREGATE(15,6,IFERROR((ROW('Batch Schedule'!$A$7:$A$106)-ROW('Batch Schedule'!$A$7)+1)/('Batch Schedule'!$P$7:$P$106="Unscheduled"),""),$A123))),"")</f>
        <v/>
      </c>
      <c r="G123" s="9">
        <f>IFERROR(IF($A123="","",INDEX('Batch Schedule'!$F$7:$F$106,AGGREGATE(15,6,IFERROR((ROW('Batch Schedule'!$A$7:$A$106)-ROW('Batch Schedule'!$A$7)+1)/('Batch Schedule'!$P$7:$P$106="Unscheduled"),""),$A123))),"")</f>
        <v/>
      </c>
      <c r="H123" s="9">
        <f>IFERROR(IF($A123="","",INDEX('Batch Schedule'!$I$7:$I$106,AGGREGATE(15,6,IFERROR((ROW('Batch Schedule'!$A$7:$A$106)-ROW('Batch Schedule'!$A$7)+1)/('Batch Schedule'!$P$7:$P$106="Unscheduled"),""),$A123))),"")</f>
        <v/>
      </c>
      <c r="I123" s="9">
        <f>IFERROR(IF($A123="","",INDEX('Batch Schedule'!$L$7:$L$106,AGGREGATE(15,6,IFERROR((ROW('Batch Schedule'!$A$7:$A$106)-ROW('Batch Schedule'!$A$7)+1)/('Batch Schedule'!$P$7:$P$106="Unscheduled"),""),$A123))),"")</f>
        <v/>
      </c>
      <c r="J123" s="9">
        <f>IFERROR(IF($A123="","",INDEX('Batch Schedule'!$P$7:$P$106,AGGREGATE(15,6,IFERROR((ROW('Batch Schedule'!$A$7:$A$106)-ROW('Batch Schedule'!$A$7)+1)/('Batch Schedule'!$P$7:$P$106="Unscheduled"),""),$A123))),"")</f>
        <v/>
      </c>
    </row>
    <row r="124">
      <c r="A124" s="9">
        <f>IFERROR(IF(ROWS($A$117:A124)&lt;=SUMPRODUCT(--('Batch Schedule'!$P$7:$P$106="Unscheduled")),ROWS($A$117:A124),""),"")</f>
        <v/>
      </c>
      <c r="B124" s="9">
        <f>IFERROR(IF($A124="","",INDEX('Batch Schedule'!$A$7:$A$106,AGGREGATE(15,6,IFERROR((ROW('Batch Schedule'!$A$7:$A$106)-ROW('Batch Schedule'!$A$7)+1)/('Batch Schedule'!$P$7:$P$106="Unscheduled"),""),$A124))),"")</f>
        <v/>
      </c>
      <c r="C124" s="10">
        <f>IFERROR(IF($A124="","",INDEX('Batch Schedule'!$B$7:$B$106,AGGREGATE(15,6,IFERROR((ROW('Batch Schedule'!$A$7:$A$106)-ROW('Batch Schedule'!$A$7)+1)/('Batch Schedule'!$P$7:$P$106="Unscheduled"),""),$A124))),"")</f>
        <v/>
      </c>
      <c r="D124" s="9">
        <f>IFERROR(IF($A124="","",INDEX('Batch Schedule'!$C$7:$C$106,AGGREGATE(15,6,IFERROR((ROW('Batch Schedule'!$A$7:$A$106)-ROW('Batch Schedule'!$A$7)+1)/('Batch Schedule'!$P$7:$P$106="Unscheduled"),""),$A124))),"")</f>
        <v/>
      </c>
      <c r="E124" s="9">
        <f>IFERROR(IF($A124="","",INDEX('Batch Schedule'!$D$7:$D$106,AGGREGATE(15,6,IFERROR((ROW('Batch Schedule'!$A$7:$A$106)-ROW('Batch Schedule'!$A$7)+1)/('Batch Schedule'!$P$7:$P$106="Unscheduled"),""),$A124))),"")</f>
        <v/>
      </c>
      <c r="F124" s="15">
        <f>IFERROR(IF($A124="","",INDEX('Batch Schedule'!$E$7:$E$106,AGGREGATE(15,6,IFERROR((ROW('Batch Schedule'!$A$7:$A$106)-ROW('Batch Schedule'!$A$7)+1)/('Batch Schedule'!$P$7:$P$106="Unscheduled"),""),$A124))),"")</f>
        <v/>
      </c>
      <c r="G124" s="9">
        <f>IFERROR(IF($A124="","",INDEX('Batch Schedule'!$F$7:$F$106,AGGREGATE(15,6,IFERROR((ROW('Batch Schedule'!$A$7:$A$106)-ROW('Batch Schedule'!$A$7)+1)/('Batch Schedule'!$P$7:$P$106="Unscheduled"),""),$A124))),"")</f>
        <v/>
      </c>
      <c r="H124" s="9">
        <f>IFERROR(IF($A124="","",INDEX('Batch Schedule'!$I$7:$I$106,AGGREGATE(15,6,IFERROR((ROW('Batch Schedule'!$A$7:$A$106)-ROW('Batch Schedule'!$A$7)+1)/('Batch Schedule'!$P$7:$P$106="Unscheduled"),""),$A124))),"")</f>
        <v/>
      </c>
      <c r="I124" s="9">
        <f>IFERROR(IF($A124="","",INDEX('Batch Schedule'!$L$7:$L$106,AGGREGATE(15,6,IFERROR((ROW('Batch Schedule'!$A$7:$A$106)-ROW('Batch Schedule'!$A$7)+1)/('Batch Schedule'!$P$7:$P$106="Unscheduled"),""),$A124))),"")</f>
        <v/>
      </c>
      <c r="J124" s="9">
        <f>IFERROR(IF($A124="","",INDEX('Batch Schedule'!$P$7:$P$106,AGGREGATE(15,6,IFERROR((ROW('Batch Schedule'!$A$7:$A$106)-ROW('Batch Schedule'!$A$7)+1)/('Batch Schedule'!$P$7:$P$106="Unscheduled"),""),$A124))),"")</f>
        <v/>
      </c>
    </row>
    <row r="125">
      <c r="A125" s="9">
        <f>IFERROR(IF(ROWS($A$117:A125)&lt;=SUMPRODUCT(--('Batch Schedule'!$P$7:$P$106="Unscheduled")),ROWS($A$117:A125),""),"")</f>
        <v/>
      </c>
      <c r="B125" s="9">
        <f>IFERROR(IF($A125="","",INDEX('Batch Schedule'!$A$7:$A$106,AGGREGATE(15,6,IFERROR((ROW('Batch Schedule'!$A$7:$A$106)-ROW('Batch Schedule'!$A$7)+1)/('Batch Schedule'!$P$7:$P$106="Unscheduled"),""),$A125))),"")</f>
        <v/>
      </c>
      <c r="C125" s="10">
        <f>IFERROR(IF($A125="","",INDEX('Batch Schedule'!$B$7:$B$106,AGGREGATE(15,6,IFERROR((ROW('Batch Schedule'!$A$7:$A$106)-ROW('Batch Schedule'!$A$7)+1)/('Batch Schedule'!$P$7:$P$106="Unscheduled"),""),$A125))),"")</f>
        <v/>
      </c>
      <c r="D125" s="9">
        <f>IFERROR(IF($A125="","",INDEX('Batch Schedule'!$C$7:$C$106,AGGREGATE(15,6,IFERROR((ROW('Batch Schedule'!$A$7:$A$106)-ROW('Batch Schedule'!$A$7)+1)/('Batch Schedule'!$P$7:$P$106="Unscheduled"),""),$A125))),"")</f>
        <v/>
      </c>
      <c r="E125" s="9">
        <f>IFERROR(IF($A125="","",INDEX('Batch Schedule'!$D$7:$D$106,AGGREGATE(15,6,IFERROR((ROW('Batch Schedule'!$A$7:$A$106)-ROW('Batch Schedule'!$A$7)+1)/('Batch Schedule'!$P$7:$P$106="Unscheduled"),""),$A125))),"")</f>
        <v/>
      </c>
      <c r="F125" s="15">
        <f>IFERROR(IF($A125="","",INDEX('Batch Schedule'!$E$7:$E$106,AGGREGATE(15,6,IFERROR((ROW('Batch Schedule'!$A$7:$A$106)-ROW('Batch Schedule'!$A$7)+1)/('Batch Schedule'!$P$7:$P$106="Unscheduled"),""),$A125))),"")</f>
        <v/>
      </c>
      <c r="G125" s="9">
        <f>IFERROR(IF($A125="","",INDEX('Batch Schedule'!$F$7:$F$106,AGGREGATE(15,6,IFERROR((ROW('Batch Schedule'!$A$7:$A$106)-ROW('Batch Schedule'!$A$7)+1)/('Batch Schedule'!$P$7:$P$106="Unscheduled"),""),$A125))),"")</f>
        <v/>
      </c>
      <c r="H125" s="9">
        <f>IFERROR(IF($A125="","",INDEX('Batch Schedule'!$I$7:$I$106,AGGREGATE(15,6,IFERROR((ROW('Batch Schedule'!$A$7:$A$106)-ROW('Batch Schedule'!$A$7)+1)/('Batch Schedule'!$P$7:$P$106="Unscheduled"),""),$A125))),"")</f>
        <v/>
      </c>
      <c r="I125" s="9">
        <f>IFERROR(IF($A125="","",INDEX('Batch Schedule'!$L$7:$L$106,AGGREGATE(15,6,IFERROR((ROW('Batch Schedule'!$A$7:$A$106)-ROW('Batch Schedule'!$A$7)+1)/('Batch Schedule'!$P$7:$P$106="Unscheduled"),""),$A125))),"")</f>
        <v/>
      </c>
      <c r="J125" s="9">
        <f>IFERROR(IF($A125="","",INDEX('Batch Schedule'!$P$7:$P$106,AGGREGATE(15,6,IFERROR((ROW('Batch Schedule'!$A$7:$A$106)-ROW('Batch Schedule'!$A$7)+1)/('Batch Schedule'!$P$7:$P$106="Unscheduled"),""),$A125))),"")</f>
        <v/>
      </c>
    </row>
    <row r="126">
      <c r="A126" s="9">
        <f>IFERROR(IF(ROWS($A$117:A126)&lt;=SUMPRODUCT(--('Batch Schedule'!$P$7:$P$106="Unscheduled")),ROWS($A$117:A126),""),"")</f>
        <v/>
      </c>
      <c r="B126" s="9">
        <f>IFERROR(IF($A126="","",INDEX('Batch Schedule'!$A$7:$A$106,AGGREGATE(15,6,IFERROR((ROW('Batch Schedule'!$A$7:$A$106)-ROW('Batch Schedule'!$A$7)+1)/('Batch Schedule'!$P$7:$P$106="Unscheduled"),""),$A126))),"")</f>
        <v/>
      </c>
      <c r="C126" s="10">
        <f>IFERROR(IF($A126="","",INDEX('Batch Schedule'!$B$7:$B$106,AGGREGATE(15,6,IFERROR((ROW('Batch Schedule'!$A$7:$A$106)-ROW('Batch Schedule'!$A$7)+1)/('Batch Schedule'!$P$7:$P$106="Unscheduled"),""),$A126))),"")</f>
        <v/>
      </c>
      <c r="D126" s="9">
        <f>IFERROR(IF($A126="","",INDEX('Batch Schedule'!$C$7:$C$106,AGGREGATE(15,6,IFERROR((ROW('Batch Schedule'!$A$7:$A$106)-ROW('Batch Schedule'!$A$7)+1)/('Batch Schedule'!$P$7:$P$106="Unscheduled"),""),$A126))),"")</f>
        <v/>
      </c>
      <c r="E126" s="9">
        <f>IFERROR(IF($A126="","",INDEX('Batch Schedule'!$D$7:$D$106,AGGREGATE(15,6,IFERROR((ROW('Batch Schedule'!$A$7:$A$106)-ROW('Batch Schedule'!$A$7)+1)/('Batch Schedule'!$P$7:$P$106="Unscheduled"),""),$A126))),"")</f>
        <v/>
      </c>
      <c r="F126" s="15">
        <f>IFERROR(IF($A126="","",INDEX('Batch Schedule'!$E$7:$E$106,AGGREGATE(15,6,IFERROR((ROW('Batch Schedule'!$A$7:$A$106)-ROW('Batch Schedule'!$A$7)+1)/('Batch Schedule'!$P$7:$P$106="Unscheduled"),""),$A126))),"")</f>
        <v/>
      </c>
      <c r="G126" s="9">
        <f>IFERROR(IF($A126="","",INDEX('Batch Schedule'!$F$7:$F$106,AGGREGATE(15,6,IFERROR((ROW('Batch Schedule'!$A$7:$A$106)-ROW('Batch Schedule'!$A$7)+1)/('Batch Schedule'!$P$7:$P$106="Unscheduled"),""),$A126))),"")</f>
        <v/>
      </c>
      <c r="H126" s="9">
        <f>IFERROR(IF($A126="","",INDEX('Batch Schedule'!$I$7:$I$106,AGGREGATE(15,6,IFERROR((ROW('Batch Schedule'!$A$7:$A$106)-ROW('Batch Schedule'!$A$7)+1)/('Batch Schedule'!$P$7:$P$106="Unscheduled"),""),$A126))),"")</f>
        <v/>
      </c>
      <c r="I126" s="9">
        <f>IFERROR(IF($A126="","",INDEX('Batch Schedule'!$L$7:$L$106,AGGREGATE(15,6,IFERROR((ROW('Batch Schedule'!$A$7:$A$106)-ROW('Batch Schedule'!$A$7)+1)/('Batch Schedule'!$P$7:$P$106="Unscheduled"),""),$A126))),"")</f>
        <v/>
      </c>
      <c r="J126" s="9">
        <f>IFERROR(IF($A126="","",INDEX('Batch Schedule'!$P$7:$P$106,AGGREGATE(15,6,IFERROR((ROW('Batch Schedule'!$A$7:$A$106)-ROW('Batch Schedule'!$A$7)+1)/('Batch Schedule'!$P$7:$P$106="Unscheduled"),""),$A126))),"")</f>
        <v/>
      </c>
    </row>
    <row r="127">
      <c r="A127" s="9">
        <f>IFERROR(IF(ROWS($A$117:A127)&lt;=SUMPRODUCT(--('Batch Schedule'!$P$7:$P$106="Unscheduled")),ROWS($A$117:A127),""),"")</f>
        <v/>
      </c>
      <c r="B127" s="9">
        <f>IFERROR(IF($A127="","",INDEX('Batch Schedule'!$A$7:$A$106,AGGREGATE(15,6,IFERROR((ROW('Batch Schedule'!$A$7:$A$106)-ROW('Batch Schedule'!$A$7)+1)/('Batch Schedule'!$P$7:$P$106="Unscheduled"),""),$A127))),"")</f>
        <v/>
      </c>
      <c r="C127" s="10">
        <f>IFERROR(IF($A127="","",INDEX('Batch Schedule'!$B$7:$B$106,AGGREGATE(15,6,IFERROR((ROW('Batch Schedule'!$A$7:$A$106)-ROW('Batch Schedule'!$A$7)+1)/('Batch Schedule'!$P$7:$P$106="Unscheduled"),""),$A127))),"")</f>
        <v/>
      </c>
      <c r="D127" s="9">
        <f>IFERROR(IF($A127="","",INDEX('Batch Schedule'!$C$7:$C$106,AGGREGATE(15,6,IFERROR((ROW('Batch Schedule'!$A$7:$A$106)-ROW('Batch Schedule'!$A$7)+1)/('Batch Schedule'!$P$7:$P$106="Unscheduled"),""),$A127))),"")</f>
        <v/>
      </c>
      <c r="E127" s="9">
        <f>IFERROR(IF($A127="","",INDEX('Batch Schedule'!$D$7:$D$106,AGGREGATE(15,6,IFERROR((ROW('Batch Schedule'!$A$7:$A$106)-ROW('Batch Schedule'!$A$7)+1)/('Batch Schedule'!$P$7:$P$106="Unscheduled"),""),$A127))),"")</f>
        <v/>
      </c>
      <c r="F127" s="15">
        <f>IFERROR(IF($A127="","",INDEX('Batch Schedule'!$E$7:$E$106,AGGREGATE(15,6,IFERROR((ROW('Batch Schedule'!$A$7:$A$106)-ROW('Batch Schedule'!$A$7)+1)/('Batch Schedule'!$P$7:$P$106="Unscheduled"),""),$A127))),"")</f>
        <v/>
      </c>
      <c r="G127" s="9">
        <f>IFERROR(IF($A127="","",INDEX('Batch Schedule'!$F$7:$F$106,AGGREGATE(15,6,IFERROR((ROW('Batch Schedule'!$A$7:$A$106)-ROW('Batch Schedule'!$A$7)+1)/('Batch Schedule'!$P$7:$P$106="Unscheduled"),""),$A127))),"")</f>
        <v/>
      </c>
      <c r="H127" s="9">
        <f>IFERROR(IF($A127="","",INDEX('Batch Schedule'!$I$7:$I$106,AGGREGATE(15,6,IFERROR((ROW('Batch Schedule'!$A$7:$A$106)-ROW('Batch Schedule'!$A$7)+1)/('Batch Schedule'!$P$7:$P$106="Unscheduled"),""),$A127))),"")</f>
        <v/>
      </c>
      <c r="I127" s="9">
        <f>IFERROR(IF($A127="","",INDEX('Batch Schedule'!$L$7:$L$106,AGGREGATE(15,6,IFERROR((ROW('Batch Schedule'!$A$7:$A$106)-ROW('Batch Schedule'!$A$7)+1)/('Batch Schedule'!$P$7:$P$106="Unscheduled"),""),$A127))),"")</f>
        <v/>
      </c>
      <c r="J127" s="9">
        <f>IFERROR(IF($A127="","",INDEX('Batch Schedule'!$P$7:$P$106,AGGREGATE(15,6,IFERROR((ROW('Batch Schedule'!$A$7:$A$106)-ROW('Batch Schedule'!$A$7)+1)/('Batch Schedule'!$P$7:$P$106="Unscheduled"),""),$A127))),"")</f>
        <v/>
      </c>
    </row>
    <row r="128">
      <c r="A128" s="9">
        <f>IFERROR(IF(ROWS($A$117:A128)&lt;=SUMPRODUCT(--('Batch Schedule'!$P$7:$P$106="Unscheduled")),ROWS($A$117:A128),""),"")</f>
        <v/>
      </c>
      <c r="B128" s="9">
        <f>IFERROR(IF($A128="","",INDEX('Batch Schedule'!$A$7:$A$106,AGGREGATE(15,6,IFERROR((ROW('Batch Schedule'!$A$7:$A$106)-ROW('Batch Schedule'!$A$7)+1)/('Batch Schedule'!$P$7:$P$106="Unscheduled"),""),$A128))),"")</f>
        <v/>
      </c>
      <c r="C128" s="10">
        <f>IFERROR(IF($A128="","",INDEX('Batch Schedule'!$B$7:$B$106,AGGREGATE(15,6,IFERROR((ROW('Batch Schedule'!$A$7:$A$106)-ROW('Batch Schedule'!$A$7)+1)/('Batch Schedule'!$P$7:$P$106="Unscheduled"),""),$A128))),"")</f>
        <v/>
      </c>
      <c r="D128" s="9">
        <f>IFERROR(IF($A128="","",INDEX('Batch Schedule'!$C$7:$C$106,AGGREGATE(15,6,IFERROR((ROW('Batch Schedule'!$A$7:$A$106)-ROW('Batch Schedule'!$A$7)+1)/('Batch Schedule'!$P$7:$P$106="Unscheduled"),""),$A128))),"")</f>
        <v/>
      </c>
      <c r="E128" s="9">
        <f>IFERROR(IF($A128="","",INDEX('Batch Schedule'!$D$7:$D$106,AGGREGATE(15,6,IFERROR((ROW('Batch Schedule'!$A$7:$A$106)-ROW('Batch Schedule'!$A$7)+1)/('Batch Schedule'!$P$7:$P$106="Unscheduled"),""),$A128))),"")</f>
        <v/>
      </c>
      <c r="F128" s="15">
        <f>IFERROR(IF($A128="","",INDEX('Batch Schedule'!$E$7:$E$106,AGGREGATE(15,6,IFERROR((ROW('Batch Schedule'!$A$7:$A$106)-ROW('Batch Schedule'!$A$7)+1)/('Batch Schedule'!$P$7:$P$106="Unscheduled"),""),$A128))),"")</f>
        <v/>
      </c>
      <c r="G128" s="9">
        <f>IFERROR(IF($A128="","",INDEX('Batch Schedule'!$F$7:$F$106,AGGREGATE(15,6,IFERROR((ROW('Batch Schedule'!$A$7:$A$106)-ROW('Batch Schedule'!$A$7)+1)/('Batch Schedule'!$P$7:$P$106="Unscheduled"),""),$A128))),"")</f>
        <v/>
      </c>
      <c r="H128" s="9">
        <f>IFERROR(IF($A128="","",INDEX('Batch Schedule'!$I$7:$I$106,AGGREGATE(15,6,IFERROR((ROW('Batch Schedule'!$A$7:$A$106)-ROW('Batch Schedule'!$A$7)+1)/('Batch Schedule'!$P$7:$P$106="Unscheduled"),""),$A128))),"")</f>
        <v/>
      </c>
      <c r="I128" s="9">
        <f>IFERROR(IF($A128="","",INDEX('Batch Schedule'!$L$7:$L$106,AGGREGATE(15,6,IFERROR((ROW('Batch Schedule'!$A$7:$A$106)-ROW('Batch Schedule'!$A$7)+1)/('Batch Schedule'!$P$7:$P$106="Unscheduled"),""),$A128))),"")</f>
        <v/>
      </c>
      <c r="J128" s="9">
        <f>IFERROR(IF($A128="","",INDEX('Batch Schedule'!$P$7:$P$106,AGGREGATE(15,6,IFERROR((ROW('Batch Schedule'!$A$7:$A$106)-ROW('Batch Schedule'!$A$7)+1)/('Batch Schedule'!$P$7:$P$106="Unscheduled"),""),$A128))),"")</f>
        <v/>
      </c>
    </row>
    <row r="129">
      <c r="A129" s="9">
        <f>IFERROR(IF(ROWS($A$117:A129)&lt;=SUMPRODUCT(--('Batch Schedule'!$P$7:$P$106="Unscheduled")),ROWS($A$117:A129),""),"")</f>
        <v/>
      </c>
      <c r="B129" s="9">
        <f>IFERROR(IF($A129="","",INDEX('Batch Schedule'!$A$7:$A$106,AGGREGATE(15,6,IFERROR((ROW('Batch Schedule'!$A$7:$A$106)-ROW('Batch Schedule'!$A$7)+1)/('Batch Schedule'!$P$7:$P$106="Unscheduled"),""),$A129))),"")</f>
        <v/>
      </c>
      <c r="C129" s="10">
        <f>IFERROR(IF($A129="","",INDEX('Batch Schedule'!$B$7:$B$106,AGGREGATE(15,6,IFERROR((ROW('Batch Schedule'!$A$7:$A$106)-ROW('Batch Schedule'!$A$7)+1)/('Batch Schedule'!$P$7:$P$106="Unscheduled"),""),$A129))),"")</f>
        <v/>
      </c>
      <c r="D129" s="9">
        <f>IFERROR(IF($A129="","",INDEX('Batch Schedule'!$C$7:$C$106,AGGREGATE(15,6,IFERROR((ROW('Batch Schedule'!$A$7:$A$106)-ROW('Batch Schedule'!$A$7)+1)/('Batch Schedule'!$P$7:$P$106="Unscheduled"),""),$A129))),"")</f>
        <v/>
      </c>
      <c r="E129" s="9">
        <f>IFERROR(IF($A129="","",INDEX('Batch Schedule'!$D$7:$D$106,AGGREGATE(15,6,IFERROR((ROW('Batch Schedule'!$A$7:$A$106)-ROW('Batch Schedule'!$A$7)+1)/('Batch Schedule'!$P$7:$P$106="Unscheduled"),""),$A129))),"")</f>
        <v/>
      </c>
      <c r="F129" s="15">
        <f>IFERROR(IF($A129="","",INDEX('Batch Schedule'!$E$7:$E$106,AGGREGATE(15,6,IFERROR((ROW('Batch Schedule'!$A$7:$A$106)-ROW('Batch Schedule'!$A$7)+1)/('Batch Schedule'!$P$7:$P$106="Unscheduled"),""),$A129))),"")</f>
        <v/>
      </c>
      <c r="G129" s="9">
        <f>IFERROR(IF($A129="","",INDEX('Batch Schedule'!$F$7:$F$106,AGGREGATE(15,6,IFERROR((ROW('Batch Schedule'!$A$7:$A$106)-ROW('Batch Schedule'!$A$7)+1)/('Batch Schedule'!$P$7:$P$106="Unscheduled"),""),$A129))),"")</f>
        <v/>
      </c>
      <c r="H129" s="9">
        <f>IFERROR(IF($A129="","",INDEX('Batch Schedule'!$I$7:$I$106,AGGREGATE(15,6,IFERROR((ROW('Batch Schedule'!$A$7:$A$106)-ROW('Batch Schedule'!$A$7)+1)/('Batch Schedule'!$P$7:$P$106="Unscheduled"),""),$A129))),"")</f>
        <v/>
      </c>
      <c r="I129" s="9">
        <f>IFERROR(IF($A129="","",INDEX('Batch Schedule'!$L$7:$L$106,AGGREGATE(15,6,IFERROR((ROW('Batch Schedule'!$A$7:$A$106)-ROW('Batch Schedule'!$A$7)+1)/('Batch Schedule'!$P$7:$P$106="Unscheduled"),""),$A129))),"")</f>
        <v/>
      </c>
      <c r="J129" s="9">
        <f>IFERROR(IF($A129="","",INDEX('Batch Schedule'!$P$7:$P$106,AGGREGATE(15,6,IFERROR((ROW('Batch Schedule'!$A$7:$A$106)-ROW('Batch Schedule'!$A$7)+1)/('Batch Schedule'!$P$7:$P$106="Unscheduled"),""),$A129))),"")</f>
        <v/>
      </c>
    </row>
    <row r="130">
      <c r="A130" s="9">
        <f>IFERROR(IF(ROWS($A$117:A130)&lt;=SUMPRODUCT(--('Batch Schedule'!$P$7:$P$106="Unscheduled")),ROWS($A$117:A130),""),"")</f>
        <v/>
      </c>
      <c r="B130" s="9">
        <f>IFERROR(IF($A130="","",INDEX('Batch Schedule'!$A$7:$A$106,AGGREGATE(15,6,IFERROR((ROW('Batch Schedule'!$A$7:$A$106)-ROW('Batch Schedule'!$A$7)+1)/('Batch Schedule'!$P$7:$P$106="Unscheduled"),""),$A130))),"")</f>
        <v/>
      </c>
      <c r="C130" s="10">
        <f>IFERROR(IF($A130="","",INDEX('Batch Schedule'!$B$7:$B$106,AGGREGATE(15,6,IFERROR((ROW('Batch Schedule'!$A$7:$A$106)-ROW('Batch Schedule'!$A$7)+1)/('Batch Schedule'!$P$7:$P$106="Unscheduled"),""),$A130))),"")</f>
        <v/>
      </c>
      <c r="D130" s="9">
        <f>IFERROR(IF($A130="","",INDEX('Batch Schedule'!$C$7:$C$106,AGGREGATE(15,6,IFERROR((ROW('Batch Schedule'!$A$7:$A$106)-ROW('Batch Schedule'!$A$7)+1)/('Batch Schedule'!$P$7:$P$106="Unscheduled"),""),$A130))),"")</f>
        <v/>
      </c>
      <c r="E130" s="9">
        <f>IFERROR(IF($A130="","",INDEX('Batch Schedule'!$D$7:$D$106,AGGREGATE(15,6,IFERROR((ROW('Batch Schedule'!$A$7:$A$106)-ROW('Batch Schedule'!$A$7)+1)/('Batch Schedule'!$P$7:$P$106="Unscheduled"),""),$A130))),"")</f>
        <v/>
      </c>
      <c r="F130" s="15">
        <f>IFERROR(IF($A130="","",INDEX('Batch Schedule'!$E$7:$E$106,AGGREGATE(15,6,IFERROR((ROW('Batch Schedule'!$A$7:$A$106)-ROW('Batch Schedule'!$A$7)+1)/('Batch Schedule'!$P$7:$P$106="Unscheduled"),""),$A130))),"")</f>
        <v/>
      </c>
      <c r="G130" s="9">
        <f>IFERROR(IF($A130="","",INDEX('Batch Schedule'!$F$7:$F$106,AGGREGATE(15,6,IFERROR((ROW('Batch Schedule'!$A$7:$A$106)-ROW('Batch Schedule'!$A$7)+1)/('Batch Schedule'!$P$7:$P$106="Unscheduled"),""),$A130))),"")</f>
        <v/>
      </c>
      <c r="H130" s="9">
        <f>IFERROR(IF($A130="","",INDEX('Batch Schedule'!$I$7:$I$106,AGGREGATE(15,6,IFERROR((ROW('Batch Schedule'!$A$7:$A$106)-ROW('Batch Schedule'!$A$7)+1)/('Batch Schedule'!$P$7:$P$106="Unscheduled"),""),$A130))),"")</f>
        <v/>
      </c>
      <c r="I130" s="9">
        <f>IFERROR(IF($A130="","",INDEX('Batch Schedule'!$L$7:$L$106,AGGREGATE(15,6,IFERROR((ROW('Batch Schedule'!$A$7:$A$106)-ROW('Batch Schedule'!$A$7)+1)/('Batch Schedule'!$P$7:$P$106="Unscheduled"),""),$A130))),"")</f>
        <v/>
      </c>
      <c r="J130" s="9">
        <f>IFERROR(IF($A130="","",INDEX('Batch Schedule'!$P$7:$P$106,AGGREGATE(15,6,IFERROR((ROW('Batch Schedule'!$A$7:$A$106)-ROW('Batch Schedule'!$A$7)+1)/('Batch Schedule'!$P$7:$P$106="Unscheduled"),""),$A130))),"")</f>
        <v/>
      </c>
    </row>
    <row r="131">
      <c r="A131" s="9">
        <f>IFERROR(IF(ROWS($A$117:A131)&lt;=SUMPRODUCT(--('Batch Schedule'!$P$7:$P$106="Unscheduled")),ROWS($A$117:A131),""),"")</f>
        <v/>
      </c>
      <c r="B131" s="9">
        <f>IFERROR(IF($A131="","",INDEX('Batch Schedule'!$A$7:$A$106,AGGREGATE(15,6,IFERROR((ROW('Batch Schedule'!$A$7:$A$106)-ROW('Batch Schedule'!$A$7)+1)/('Batch Schedule'!$P$7:$P$106="Unscheduled"),""),$A131))),"")</f>
        <v/>
      </c>
      <c r="C131" s="10">
        <f>IFERROR(IF($A131="","",INDEX('Batch Schedule'!$B$7:$B$106,AGGREGATE(15,6,IFERROR((ROW('Batch Schedule'!$A$7:$A$106)-ROW('Batch Schedule'!$A$7)+1)/('Batch Schedule'!$P$7:$P$106="Unscheduled"),""),$A131))),"")</f>
        <v/>
      </c>
      <c r="D131" s="9">
        <f>IFERROR(IF($A131="","",INDEX('Batch Schedule'!$C$7:$C$106,AGGREGATE(15,6,IFERROR((ROW('Batch Schedule'!$A$7:$A$106)-ROW('Batch Schedule'!$A$7)+1)/('Batch Schedule'!$P$7:$P$106="Unscheduled"),""),$A131))),"")</f>
        <v/>
      </c>
      <c r="E131" s="9">
        <f>IFERROR(IF($A131="","",INDEX('Batch Schedule'!$D$7:$D$106,AGGREGATE(15,6,IFERROR((ROW('Batch Schedule'!$A$7:$A$106)-ROW('Batch Schedule'!$A$7)+1)/('Batch Schedule'!$P$7:$P$106="Unscheduled"),""),$A131))),"")</f>
        <v/>
      </c>
      <c r="F131" s="15">
        <f>IFERROR(IF($A131="","",INDEX('Batch Schedule'!$E$7:$E$106,AGGREGATE(15,6,IFERROR((ROW('Batch Schedule'!$A$7:$A$106)-ROW('Batch Schedule'!$A$7)+1)/('Batch Schedule'!$P$7:$P$106="Unscheduled"),""),$A131))),"")</f>
        <v/>
      </c>
      <c r="G131" s="9">
        <f>IFERROR(IF($A131="","",INDEX('Batch Schedule'!$F$7:$F$106,AGGREGATE(15,6,IFERROR((ROW('Batch Schedule'!$A$7:$A$106)-ROW('Batch Schedule'!$A$7)+1)/('Batch Schedule'!$P$7:$P$106="Unscheduled"),""),$A131))),"")</f>
        <v/>
      </c>
      <c r="H131" s="9">
        <f>IFERROR(IF($A131="","",INDEX('Batch Schedule'!$I$7:$I$106,AGGREGATE(15,6,IFERROR((ROW('Batch Schedule'!$A$7:$A$106)-ROW('Batch Schedule'!$A$7)+1)/('Batch Schedule'!$P$7:$P$106="Unscheduled"),""),$A131))),"")</f>
        <v/>
      </c>
      <c r="I131" s="9">
        <f>IFERROR(IF($A131="","",INDEX('Batch Schedule'!$L$7:$L$106,AGGREGATE(15,6,IFERROR((ROW('Batch Schedule'!$A$7:$A$106)-ROW('Batch Schedule'!$A$7)+1)/('Batch Schedule'!$P$7:$P$106="Unscheduled"),""),$A131))),"")</f>
        <v/>
      </c>
      <c r="J131" s="9">
        <f>IFERROR(IF($A131="","",INDEX('Batch Schedule'!$P$7:$P$106,AGGREGATE(15,6,IFERROR((ROW('Batch Schedule'!$A$7:$A$106)-ROW('Batch Schedule'!$A$7)+1)/('Batch Schedule'!$P$7:$P$106="Unscheduled"),""),$A131))),"")</f>
        <v/>
      </c>
    </row>
    <row r="132">
      <c r="A132" s="9">
        <f>IFERROR(IF(ROWS($A$117:A132)&lt;=SUMPRODUCT(--('Batch Schedule'!$P$7:$P$106="Unscheduled")),ROWS($A$117:A132),""),"")</f>
        <v/>
      </c>
      <c r="B132" s="9">
        <f>IFERROR(IF($A132="","",INDEX('Batch Schedule'!$A$7:$A$106,AGGREGATE(15,6,IFERROR((ROW('Batch Schedule'!$A$7:$A$106)-ROW('Batch Schedule'!$A$7)+1)/('Batch Schedule'!$P$7:$P$106="Unscheduled"),""),$A132))),"")</f>
        <v/>
      </c>
      <c r="C132" s="10">
        <f>IFERROR(IF($A132="","",INDEX('Batch Schedule'!$B$7:$B$106,AGGREGATE(15,6,IFERROR((ROW('Batch Schedule'!$A$7:$A$106)-ROW('Batch Schedule'!$A$7)+1)/('Batch Schedule'!$P$7:$P$106="Unscheduled"),""),$A132))),"")</f>
        <v/>
      </c>
      <c r="D132" s="9">
        <f>IFERROR(IF($A132="","",INDEX('Batch Schedule'!$C$7:$C$106,AGGREGATE(15,6,IFERROR((ROW('Batch Schedule'!$A$7:$A$106)-ROW('Batch Schedule'!$A$7)+1)/('Batch Schedule'!$P$7:$P$106="Unscheduled"),""),$A132))),"")</f>
        <v/>
      </c>
      <c r="E132" s="9">
        <f>IFERROR(IF($A132="","",INDEX('Batch Schedule'!$D$7:$D$106,AGGREGATE(15,6,IFERROR((ROW('Batch Schedule'!$A$7:$A$106)-ROW('Batch Schedule'!$A$7)+1)/('Batch Schedule'!$P$7:$P$106="Unscheduled"),""),$A132))),"")</f>
        <v/>
      </c>
      <c r="F132" s="15">
        <f>IFERROR(IF($A132="","",INDEX('Batch Schedule'!$E$7:$E$106,AGGREGATE(15,6,IFERROR((ROW('Batch Schedule'!$A$7:$A$106)-ROW('Batch Schedule'!$A$7)+1)/('Batch Schedule'!$P$7:$P$106="Unscheduled"),""),$A132))),"")</f>
        <v/>
      </c>
      <c r="G132" s="9">
        <f>IFERROR(IF($A132="","",INDEX('Batch Schedule'!$F$7:$F$106,AGGREGATE(15,6,IFERROR((ROW('Batch Schedule'!$A$7:$A$106)-ROW('Batch Schedule'!$A$7)+1)/('Batch Schedule'!$P$7:$P$106="Unscheduled"),""),$A132))),"")</f>
        <v/>
      </c>
      <c r="H132" s="9">
        <f>IFERROR(IF($A132="","",INDEX('Batch Schedule'!$I$7:$I$106,AGGREGATE(15,6,IFERROR((ROW('Batch Schedule'!$A$7:$A$106)-ROW('Batch Schedule'!$A$7)+1)/('Batch Schedule'!$P$7:$P$106="Unscheduled"),""),$A132))),"")</f>
        <v/>
      </c>
      <c r="I132" s="9">
        <f>IFERROR(IF($A132="","",INDEX('Batch Schedule'!$L$7:$L$106,AGGREGATE(15,6,IFERROR((ROW('Batch Schedule'!$A$7:$A$106)-ROW('Batch Schedule'!$A$7)+1)/('Batch Schedule'!$P$7:$P$106="Unscheduled"),""),$A132))),"")</f>
        <v/>
      </c>
      <c r="J132" s="9">
        <f>IFERROR(IF($A132="","",INDEX('Batch Schedule'!$P$7:$P$106,AGGREGATE(15,6,IFERROR((ROW('Batch Schedule'!$A$7:$A$106)-ROW('Batch Schedule'!$A$7)+1)/('Batch Schedule'!$P$7:$P$106="Unscheduled"),""),$A132))),"")</f>
        <v/>
      </c>
    </row>
    <row r="133">
      <c r="A133" s="9">
        <f>IFERROR(IF(ROWS($A$117:A133)&lt;=SUMPRODUCT(--('Batch Schedule'!$P$7:$P$106="Unscheduled")),ROWS($A$117:A133),""),"")</f>
        <v/>
      </c>
      <c r="B133" s="9">
        <f>IFERROR(IF($A133="","",INDEX('Batch Schedule'!$A$7:$A$106,AGGREGATE(15,6,IFERROR((ROW('Batch Schedule'!$A$7:$A$106)-ROW('Batch Schedule'!$A$7)+1)/('Batch Schedule'!$P$7:$P$106="Unscheduled"),""),$A133))),"")</f>
        <v/>
      </c>
      <c r="C133" s="10">
        <f>IFERROR(IF($A133="","",INDEX('Batch Schedule'!$B$7:$B$106,AGGREGATE(15,6,IFERROR((ROW('Batch Schedule'!$A$7:$A$106)-ROW('Batch Schedule'!$A$7)+1)/('Batch Schedule'!$P$7:$P$106="Unscheduled"),""),$A133))),"")</f>
        <v/>
      </c>
      <c r="D133" s="9">
        <f>IFERROR(IF($A133="","",INDEX('Batch Schedule'!$C$7:$C$106,AGGREGATE(15,6,IFERROR((ROW('Batch Schedule'!$A$7:$A$106)-ROW('Batch Schedule'!$A$7)+1)/('Batch Schedule'!$P$7:$P$106="Unscheduled"),""),$A133))),"")</f>
        <v/>
      </c>
      <c r="E133" s="9">
        <f>IFERROR(IF($A133="","",INDEX('Batch Schedule'!$D$7:$D$106,AGGREGATE(15,6,IFERROR((ROW('Batch Schedule'!$A$7:$A$106)-ROW('Batch Schedule'!$A$7)+1)/('Batch Schedule'!$P$7:$P$106="Unscheduled"),""),$A133))),"")</f>
        <v/>
      </c>
      <c r="F133" s="15">
        <f>IFERROR(IF($A133="","",INDEX('Batch Schedule'!$E$7:$E$106,AGGREGATE(15,6,IFERROR((ROW('Batch Schedule'!$A$7:$A$106)-ROW('Batch Schedule'!$A$7)+1)/('Batch Schedule'!$P$7:$P$106="Unscheduled"),""),$A133))),"")</f>
        <v/>
      </c>
      <c r="G133" s="9">
        <f>IFERROR(IF($A133="","",INDEX('Batch Schedule'!$F$7:$F$106,AGGREGATE(15,6,IFERROR((ROW('Batch Schedule'!$A$7:$A$106)-ROW('Batch Schedule'!$A$7)+1)/('Batch Schedule'!$P$7:$P$106="Unscheduled"),""),$A133))),"")</f>
        <v/>
      </c>
      <c r="H133" s="9">
        <f>IFERROR(IF($A133="","",INDEX('Batch Schedule'!$I$7:$I$106,AGGREGATE(15,6,IFERROR((ROW('Batch Schedule'!$A$7:$A$106)-ROW('Batch Schedule'!$A$7)+1)/('Batch Schedule'!$P$7:$P$106="Unscheduled"),""),$A133))),"")</f>
        <v/>
      </c>
      <c r="I133" s="9">
        <f>IFERROR(IF($A133="","",INDEX('Batch Schedule'!$L$7:$L$106,AGGREGATE(15,6,IFERROR((ROW('Batch Schedule'!$A$7:$A$106)-ROW('Batch Schedule'!$A$7)+1)/('Batch Schedule'!$P$7:$P$106="Unscheduled"),""),$A133))),"")</f>
        <v/>
      </c>
      <c r="J133" s="9">
        <f>IFERROR(IF($A133="","",INDEX('Batch Schedule'!$P$7:$P$106,AGGREGATE(15,6,IFERROR((ROW('Batch Schedule'!$A$7:$A$106)-ROW('Batch Schedule'!$A$7)+1)/('Batch Schedule'!$P$7:$P$106="Unscheduled"),""),$A133))),"")</f>
        <v/>
      </c>
    </row>
    <row r="134">
      <c r="A134" s="9">
        <f>IFERROR(IF(ROWS($A$117:A134)&lt;=SUMPRODUCT(--('Batch Schedule'!$P$7:$P$106="Unscheduled")),ROWS($A$117:A134),""),"")</f>
        <v/>
      </c>
      <c r="B134" s="9">
        <f>IFERROR(IF($A134="","",INDEX('Batch Schedule'!$A$7:$A$106,AGGREGATE(15,6,IFERROR((ROW('Batch Schedule'!$A$7:$A$106)-ROW('Batch Schedule'!$A$7)+1)/('Batch Schedule'!$P$7:$P$106="Unscheduled"),""),$A134))),"")</f>
        <v/>
      </c>
      <c r="C134" s="10">
        <f>IFERROR(IF($A134="","",INDEX('Batch Schedule'!$B$7:$B$106,AGGREGATE(15,6,IFERROR((ROW('Batch Schedule'!$A$7:$A$106)-ROW('Batch Schedule'!$A$7)+1)/('Batch Schedule'!$P$7:$P$106="Unscheduled"),""),$A134))),"")</f>
        <v/>
      </c>
      <c r="D134" s="9">
        <f>IFERROR(IF($A134="","",INDEX('Batch Schedule'!$C$7:$C$106,AGGREGATE(15,6,IFERROR((ROW('Batch Schedule'!$A$7:$A$106)-ROW('Batch Schedule'!$A$7)+1)/('Batch Schedule'!$P$7:$P$106="Unscheduled"),""),$A134))),"")</f>
        <v/>
      </c>
      <c r="E134" s="9">
        <f>IFERROR(IF($A134="","",INDEX('Batch Schedule'!$D$7:$D$106,AGGREGATE(15,6,IFERROR((ROW('Batch Schedule'!$A$7:$A$106)-ROW('Batch Schedule'!$A$7)+1)/('Batch Schedule'!$P$7:$P$106="Unscheduled"),""),$A134))),"")</f>
        <v/>
      </c>
      <c r="F134" s="15">
        <f>IFERROR(IF($A134="","",INDEX('Batch Schedule'!$E$7:$E$106,AGGREGATE(15,6,IFERROR((ROW('Batch Schedule'!$A$7:$A$106)-ROW('Batch Schedule'!$A$7)+1)/('Batch Schedule'!$P$7:$P$106="Unscheduled"),""),$A134))),"")</f>
        <v/>
      </c>
      <c r="G134" s="9">
        <f>IFERROR(IF($A134="","",INDEX('Batch Schedule'!$F$7:$F$106,AGGREGATE(15,6,IFERROR((ROW('Batch Schedule'!$A$7:$A$106)-ROW('Batch Schedule'!$A$7)+1)/('Batch Schedule'!$P$7:$P$106="Unscheduled"),""),$A134))),"")</f>
        <v/>
      </c>
      <c r="H134" s="9">
        <f>IFERROR(IF($A134="","",INDEX('Batch Schedule'!$I$7:$I$106,AGGREGATE(15,6,IFERROR((ROW('Batch Schedule'!$A$7:$A$106)-ROW('Batch Schedule'!$A$7)+1)/('Batch Schedule'!$P$7:$P$106="Unscheduled"),""),$A134))),"")</f>
        <v/>
      </c>
      <c r="I134" s="9">
        <f>IFERROR(IF($A134="","",INDEX('Batch Schedule'!$L$7:$L$106,AGGREGATE(15,6,IFERROR((ROW('Batch Schedule'!$A$7:$A$106)-ROW('Batch Schedule'!$A$7)+1)/('Batch Schedule'!$P$7:$P$106="Unscheduled"),""),$A134))),"")</f>
        <v/>
      </c>
      <c r="J134" s="9">
        <f>IFERROR(IF($A134="","",INDEX('Batch Schedule'!$P$7:$P$106,AGGREGATE(15,6,IFERROR((ROW('Batch Schedule'!$A$7:$A$106)-ROW('Batch Schedule'!$A$7)+1)/('Batch Schedule'!$P$7:$P$106="Unscheduled"),""),$A134))),"")</f>
        <v/>
      </c>
    </row>
    <row r="135">
      <c r="A135" s="9">
        <f>IFERROR(IF(ROWS($A$117:A135)&lt;=SUMPRODUCT(--('Batch Schedule'!$P$7:$P$106="Unscheduled")),ROWS($A$117:A135),""),"")</f>
        <v/>
      </c>
      <c r="B135" s="9">
        <f>IFERROR(IF($A135="","",INDEX('Batch Schedule'!$A$7:$A$106,AGGREGATE(15,6,IFERROR((ROW('Batch Schedule'!$A$7:$A$106)-ROW('Batch Schedule'!$A$7)+1)/('Batch Schedule'!$P$7:$P$106="Unscheduled"),""),$A135))),"")</f>
        <v/>
      </c>
      <c r="C135" s="10">
        <f>IFERROR(IF($A135="","",INDEX('Batch Schedule'!$B$7:$B$106,AGGREGATE(15,6,IFERROR((ROW('Batch Schedule'!$A$7:$A$106)-ROW('Batch Schedule'!$A$7)+1)/('Batch Schedule'!$P$7:$P$106="Unscheduled"),""),$A135))),"")</f>
        <v/>
      </c>
      <c r="D135" s="9">
        <f>IFERROR(IF($A135="","",INDEX('Batch Schedule'!$C$7:$C$106,AGGREGATE(15,6,IFERROR((ROW('Batch Schedule'!$A$7:$A$106)-ROW('Batch Schedule'!$A$7)+1)/('Batch Schedule'!$P$7:$P$106="Unscheduled"),""),$A135))),"")</f>
        <v/>
      </c>
      <c r="E135" s="9">
        <f>IFERROR(IF($A135="","",INDEX('Batch Schedule'!$D$7:$D$106,AGGREGATE(15,6,IFERROR((ROW('Batch Schedule'!$A$7:$A$106)-ROW('Batch Schedule'!$A$7)+1)/('Batch Schedule'!$P$7:$P$106="Unscheduled"),""),$A135))),"")</f>
        <v/>
      </c>
      <c r="F135" s="15">
        <f>IFERROR(IF($A135="","",INDEX('Batch Schedule'!$E$7:$E$106,AGGREGATE(15,6,IFERROR((ROW('Batch Schedule'!$A$7:$A$106)-ROW('Batch Schedule'!$A$7)+1)/('Batch Schedule'!$P$7:$P$106="Unscheduled"),""),$A135))),"")</f>
        <v/>
      </c>
      <c r="G135" s="9">
        <f>IFERROR(IF($A135="","",INDEX('Batch Schedule'!$F$7:$F$106,AGGREGATE(15,6,IFERROR((ROW('Batch Schedule'!$A$7:$A$106)-ROW('Batch Schedule'!$A$7)+1)/('Batch Schedule'!$P$7:$P$106="Unscheduled"),""),$A135))),"")</f>
        <v/>
      </c>
      <c r="H135" s="9">
        <f>IFERROR(IF($A135="","",INDEX('Batch Schedule'!$I$7:$I$106,AGGREGATE(15,6,IFERROR((ROW('Batch Schedule'!$A$7:$A$106)-ROW('Batch Schedule'!$A$7)+1)/('Batch Schedule'!$P$7:$P$106="Unscheduled"),""),$A135))),"")</f>
        <v/>
      </c>
      <c r="I135" s="9">
        <f>IFERROR(IF($A135="","",INDEX('Batch Schedule'!$L$7:$L$106,AGGREGATE(15,6,IFERROR((ROW('Batch Schedule'!$A$7:$A$106)-ROW('Batch Schedule'!$A$7)+1)/('Batch Schedule'!$P$7:$P$106="Unscheduled"),""),$A135))),"")</f>
        <v/>
      </c>
      <c r="J135" s="9">
        <f>IFERROR(IF($A135="","",INDEX('Batch Schedule'!$P$7:$P$106,AGGREGATE(15,6,IFERROR((ROW('Batch Schedule'!$A$7:$A$106)-ROW('Batch Schedule'!$A$7)+1)/('Batch Schedule'!$P$7:$P$106="Unscheduled"),""),$A135))),"")</f>
        <v/>
      </c>
    </row>
    <row r="136">
      <c r="A136" s="9">
        <f>IFERROR(IF(ROWS($A$117:A136)&lt;=SUMPRODUCT(--('Batch Schedule'!$P$7:$P$106="Unscheduled")),ROWS($A$117:A136),""),"")</f>
        <v/>
      </c>
      <c r="B136" s="9">
        <f>IFERROR(IF($A136="","",INDEX('Batch Schedule'!$A$7:$A$106,AGGREGATE(15,6,IFERROR((ROW('Batch Schedule'!$A$7:$A$106)-ROW('Batch Schedule'!$A$7)+1)/('Batch Schedule'!$P$7:$P$106="Unscheduled"),""),$A136))),"")</f>
        <v/>
      </c>
      <c r="C136" s="10">
        <f>IFERROR(IF($A136="","",INDEX('Batch Schedule'!$B$7:$B$106,AGGREGATE(15,6,IFERROR((ROW('Batch Schedule'!$A$7:$A$106)-ROW('Batch Schedule'!$A$7)+1)/('Batch Schedule'!$P$7:$P$106="Unscheduled"),""),$A136))),"")</f>
        <v/>
      </c>
      <c r="D136" s="9">
        <f>IFERROR(IF($A136="","",INDEX('Batch Schedule'!$C$7:$C$106,AGGREGATE(15,6,IFERROR((ROW('Batch Schedule'!$A$7:$A$106)-ROW('Batch Schedule'!$A$7)+1)/('Batch Schedule'!$P$7:$P$106="Unscheduled"),""),$A136))),"")</f>
        <v/>
      </c>
      <c r="E136" s="9">
        <f>IFERROR(IF($A136="","",INDEX('Batch Schedule'!$D$7:$D$106,AGGREGATE(15,6,IFERROR((ROW('Batch Schedule'!$A$7:$A$106)-ROW('Batch Schedule'!$A$7)+1)/('Batch Schedule'!$P$7:$P$106="Unscheduled"),""),$A136))),"")</f>
        <v/>
      </c>
      <c r="F136" s="15">
        <f>IFERROR(IF($A136="","",INDEX('Batch Schedule'!$E$7:$E$106,AGGREGATE(15,6,IFERROR((ROW('Batch Schedule'!$A$7:$A$106)-ROW('Batch Schedule'!$A$7)+1)/('Batch Schedule'!$P$7:$P$106="Unscheduled"),""),$A136))),"")</f>
        <v/>
      </c>
      <c r="G136" s="9">
        <f>IFERROR(IF($A136="","",INDEX('Batch Schedule'!$F$7:$F$106,AGGREGATE(15,6,IFERROR((ROW('Batch Schedule'!$A$7:$A$106)-ROW('Batch Schedule'!$A$7)+1)/('Batch Schedule'!$P$7:$P$106="Unscheduled"),""),$A136))),"")</f>
        <v/>
      </c>
      <c r="H136" s="9">
        <f>IFERROR(IF($A136="","",INDEX('Batch Schedule'!$I$7:$I$106,AGGREGATE(15,6,IFERROR((ROW('Batch Schedule'!$A$7:$A$106)-ROW('Batch Schedule'!$A$7)+1)/('Batch Schedule'!$P$7:$P$106="Unscheduled"),""),$A136))),"")</f>
        <v/>
      </c>
      <c r="I136" s="9">
        <f>IFERROR(IF($A136="","",INDEX('Batch Schedule'!$L$7:$L$106,AGGREGATE(15,6,IFERROR((ROW('Batch Schedule'!$A$7:$A$106)-ROW('Batch Schedule'!$A$7)+1)/('Batch Schedule'!$P$7:$P$106="Unscheduled"),""),$A136))),"")</f>
        <v/>
      </c>
      <c r="J136" s="9">
        <f>IFERROR(IF($A136="","",INDEX('Batch Schedule'!$P$7:$P$106,AGGREGATE(15,6,IFERROR((ROW('Batch Schedule'!$A$7:$A$106)-ROW('Batch Schedule'!$A$7)+1)/('Batch Schedule'!$P$7:$P$106="Unscheduled"),""),$A136))),"")</f>
        <v/>
      </c>
    </row>
    <row r="137">
      <c r="A137" s="9">
        <f>IFERROR(IF(ROWS($A$117:A137)&lt;=SUMPRODUCT(--('Batch Schedule'!$P$7:$P$106="Unscheduled")),ROWS($A$117:A137),""),"")</f>
        <v/>
      </c>
      <c r="B137" s="9">
        <f>IFERROR(IF($A137="","",INDEX('Batch Schedule'!$A$7:$A$106,AGGREGATE(15,6,IFERROR((ROW('Batch Schedule'!$A$7:$A$106)-ROW('Batch Schedule'!$A$7)+1)/('Batch Schedule'!$P$7:$P$106="Unscheduled"),""),$A137))),"")</f>
        <v/>
      </c>
      <c r="C137" s="10">
        <f>IFERROR(IF($A137="","",INDEX('Batch Schedule'!$B$7:$B$106,AGGREGATE(15,6,IFERROR((ROW('Batch Schedule'!$A$7:$A$106)-ROW('Batch Schedule'!$A$7)+1)/('Batch Schedule'!$P$7:$P$106="Unscheduled"),""),$A137))),"")</f>
        <v/>
      </c>
      <c r="D137" s="9">
        <f>IFERROR(IF($A137="","",INDEX('Batch Schedule'!$C$7:$C$106,AGGREGATE(15,6,IFERROR((ROW('Batch Schedule'!$A$7:$A$106)-ROW('Batch Schedule'!$A$7)+1)/('Batch Schedule'!$P$7:$P$106="Unscheduled"),""),$A137))),"")</f>
        <v/>
      </c>
      <c r="E137" s="9">
        <f>IFERROR(IF($A137="","",INDEX('Batch Schedule'!$D$7:$D$106,AGGREGATE(15,6,IFERROR((ROW('Batch Schedule'!$A$7:$A$106)-ROW('Batch Schedule'!$A$7)+1)/('Batch Schedule'!$P$7:$P$106="Unscheduled"),""),$A137))),"")</f>
        <v/>
      </c>
      <c r="F137" s="15">
        <f>IFERROR(IF($A137="","",INDEX('Batch Schedule'!$E$7:$E$106,AGGREGATE(15,6,IFERROR((ROW('Batch Schedule'!$A$7:$A$106)-ROW('Batch Schedule'!$A$7)+1)/('Batch Schedule'!$P$7:$P$106="Unscheduled"),""),$A137))),"")</f>
        <v/>
      </c>
      <c r="G137" s="9">
        <f>IFERROR(IF($A137="","",INDEX('Batch Schedule'!$F$7:$F$106,AGGREGATE(15,6,IFERROR((ROW('Batch Schedule'!$A$7:$A$106)-ROW('Batch Schedule'!$A$7)+1)/('Batch Schedule'!$P$7:$P$106="Unscheduled"),""),$A137))),"")</f>
        <v/>
      </c>
      <c r="H137" s="9">
        <f>IFERROR(IF($A137="","",INDEX('Batch Schedule'!$I$7:$I$106,AGGREGATE(15,6,IFERROR((ROW('Batch Schedule'!$A$7:$A$106)-ROW('Batch Schedule'!$A$7)+1)/('Batch Schedule'!$P$7:$P$106="Unscheduled"),""),$A137))),"")</f>
        <v/>
      </c>
      <c r="I137" s="9">
        <f>IFERROR(IF($A137="","",INDEX('Batch Schedule'!$L$7:$L$106,AGGREGATE(15,6,IFERROR((ROW('Batch Schedule'!$A$7:$A$106)-ROW('Batch Schedule'!$A$7)+1)/('Batch Schedule'!$P$7:$P$106="Unscheduled"),""),$A137))),"")</f>
        <v/>
      </c>
      <c r="J137" s="9">
        <f>IFERROR(IF($A137="","",INDEX('Batch Schedule'!$P$7:$P$106,AGGREGATE(15,6,IFERROR((ROW('Batch Schedule'!$A$7:$A$106)-ROW('Batch Schedule'!$A$7)+1)/('Batch Schedule'!$P$7:$P$106="Unscheduled"),""),$A137))),"")</f>
        <v/>
      </c>
    </row>
    <row r="138">
      <c r="A138" s="9">
        <f>IFERROR(IF(ROWS($A$117:A138)&lt;=SUMPRODUCT(--('Batch Schedule'!$P$7:$P$106="Unscheduled")),ROWS($A$117:A138),""),"")</f>
        <v/>
      </c>
      <c r="B138" s="9">
        <f>IFERROR(IF($A138="","",INDEX('Batch Schedule'!$A$7:$A$106,AGGREGATE(15,6,IFERROR((ROW('Batch Schedule'!$A$7:$A$106)-ROW('Batch Schedule'!$A$7)+1)/('Batch Schedule'!$P$7:$P$106="Unscheduled"),""),$A138))),"")</f>
        <v/>
      </c>
      <c r="C138" s="10">
        <f>IFERROR(IF($A138="","",INDEX('Batch Schedule'!$B$7:$B$106,AGGREGATE(15,6,IFERROR((ROW('Batch Schedule'!$A$7:$A$106)-ROW('Batch Schedule'!$A$7)+1)/('Batch Schedule'!$P$7:$P$106="Unscheduled"),""),$A138))),"")</f>
        <v/>
      </c>
      <c r="D138" s="9">
        <f>IFERROR(IF($A138="","",INDEX('Batch Schedule'!$C$7:$C$106,AGGREGATE(15,6,IFERROR((ROW('Batch Schedule'!$A$7:$A$106)-ROW('Batch Schedule'!$A$7)+1)/('Batch Schedule'!$P$7:$P$106="Unscheduled"),""),$A138))),"")</f>
        <v/>
      </c>
      <c r="E138" s="9">
        <f>IFERROR(IF($A138="","",INDEX('Batch Schedule'!$D$7:$D$106,AGGREGATE(15,6,IFERROR((ROW('Batch Schedule'!$A$7:$A$106)-ROW('Batch Schedule'!$A$7)+1)/('Batch Schedule'!$P$7:$P$106="Unscheduled"),""),$A138))),"")</f>
        <v/>
      </c>
      <c r="F138" s="15">
        <f>IFERROR(IF($A138="","",INDEX('Batch Schedule'!$E$7:$E$106,AGGREGATE(15,6,IFERROR((ROW('Batch Schedule'!$A$7:$A$106)-ROW('Batch Schedule'!$A$7)+1)/('Batch Schedule'!$P$7:$P$106="Unscheduled"),""),$A138))),"")</f>
        <v/>
      </c>
      <c r="G138" s="9">
        <f>IFERROR(IF($A138="","",INDEX('Batch Schedule'!$F$7:$F$106,AGGREGATE(15,6,IFERROR((ROW('Batch Schedule'!$A$7:$A$106)-ROW('Batch Schedule'!$A$7)+1)/('Batch Schedule'!$P$7:$P$106="Unscheduled"),""),$A138))),"")</f>
        <v/>
      </c>
      <c r="H138" s="9">
        <f>IFERROR(IF($A138="","",INDEX('Batch Schedule'!$I$7:$I$106,AGGREGATE(15,6,IFERROR((ROW('Batch Schedule'!$A$7:$A$106)-ROW('Batch Schedule'!$A$7)+1)/('Batch Schedule'!$P$7:$P$106="Unscheduled"),""),$A138))),"")</f>
        <v/>
      </c>
      <c r="I138" s="9">
        <f>IFERROR(IF($A138="","",INDEX('Batch Schedule'!$L$7:$L$106,AGGREGATE(15,6,IFERROR((ROW('Batch Schedule'!$A$7:$A$106)-ROW('Batch Schedule'!$A$7)+1)/('Batch Schedule'!$P$7:$P$106="Unscheduled"),""),$A138))),"")</f>
        <v/>
      </c>
      <c r="J138" s="9">
        <f>IFERROR(IF($A138="","",INDEX('Batch Schedule'!$P$7:$P$106,AGGREGATE(15,6,IFERROR((ROW('Batch Schedule'!$A$7:$A$106)-ROW('Batch Schedule'!$A$7)+1)/('Batch Schedule'!$P$7:$P$106="Unscheduled"),""),$A138))),"")</f>
        <v/>
      </c>
    </row>
    <row r="139">
      <c r="A139" s="9">
        <f>IFERROR(IF(ROWS($A$117:A139)&lt;=SUMPRODUCT(--('Batch Schedule'!$P$7:$P$106="Unscheduled")),ROWS($A$117:A139),""),"")</f>
        <v/>
      </c>
      <c r="B139" s="9">
        <f>IFERROR(IF($A139="","",INDEX('Batch Schedule'!$A$7:$A$106,AGGREGATE(15,6,IFERROR((ROW('Batch Schedule'!$A$7:$A$106)-ROW('Batch Schedule'!$A$7)+1)/('Batch Schedule'!$P$7:$P$106="Unscheduled"),""),$A139))),"")</f>
        <v/>
      </c>
      <c r="C139" s="10">
        <f>IFERROR(IF($A139="","",INDEX('Batch Schedule'!$B$7:$B$106,AGGREGATE(15,6,IFERROR((ROW('Batch Schedule'!$A$7:$A$106)-ROW('Batch Schedule'!$A$7)+1)/('Batch Schedule'!$P$7:$P$106="Unscheduled"),""),$A139))),"")</f>
        <v/>
      </c>
      <c r="D139" s="9">
        <f>IFERROR(IF($A139="","",INDEX('Batch Schedule'!$C$7:$C$106,AGGREGATE(15,6,IFERROR((ROW('Batch Schedule'!$A$7:$A$106)-ROW('Batch Schedule'!$A$7)+1)/('Batch Schedule'!$P$7:$P$106="Unscheduled"),""),$A139))),"")</f>
        <v/>
      </c>
      <c r="E139" s="9">
        <f>IFERROR(IF($A139="","",INDEX('Batch Schedule'!$D$7:$D$106,AGGREGATE(15,6,IFERROR((ROW('Batch Schedule'!$A$7:$A$106)-ROW('Batch Schedule'!$A$7)+1)/('Batch Schedule'!$P$7:$P$106="Unscheduled"),""),$A139))),"")</f>
        <v/>
      </c>
      <c r="F139" s="15">
        <f>IFERROR(IF($A139="","",INDEX('Batch Schedule'!$E$7:$E$106,AGGREGATE(15,6,IFERROR((ROW('Batch Schedule'!$A$7:$A$106)-ROW('Batch Schedule'!$A$7)+1)/('Batch Schedule'!$P$7:$P$106="Unscheduled"),""),$A139))),"")</f>
        <v/>
      </c>
      <c r="G139" s="9">
        <f>IFERROR(IF($A139="","",INDEX('Batch Schedule'!$F$7:$F$106,AGGREGATE(15,6,IFERROR((ROW('Batch Schedule'!$A$7:$A$106)-ROW('Batch Schedule'!$A$7)+1)/('Batch Schedule'!$P$7:$P$106="Unscheduled"),""),$A139))),"")</f>
        <v/>
      </c>
      <c r="H139" s="9">
        <f>IFERROR(IF($A139="","",INDEX('Batch Schedule'!$I$7:$I$106,AGGREGATE(15,6,IFERROR((ROW('Batch Schedule'!$A$7:$A$106)-ROW('Batch Schedule'!$A$7)+1)/('Batch Schedule'!$P$7:$P$106="Unscheduled"),""),$A139))),"")</f>
        <v/>
      </c>
      <c r="I139" s="9">
        <f>IFERROR(IF($A139="","",INDEX('Batch Schedule'!$L$7:$L$106,AGGREGATE(15,6,IFERROR((ROW('Batch Schedule'!$A$7:$A$106)-ROW('Batch Schedule'!$A$7)+1)/('Batch Schedule'!$P$7:$P$106="Unscheduled"),""),$A139))),"")</f>
        <v/>
      </c>
      <c r="J139" s="9">
        <f>IFERROR(IF($A139="","",INDEX('Batch Schedule'!$P$7:$P$106,AGGREGATE(15,6,IFERROR((ROW('Batch Schedule'!$A$7:$A$106)-ROW('Batch Schedule'!$A$7)+1)/('Batch Schedule'!$P$7:$P$106="Unscheduled"),""),$A139))),"")</f>
        <v/>
      </c>
    </row>
    <row r="140">
      <c r="A140" s="9">
        <f>IFERROR(IF(ROWS($A$117:A140)&lt;=SUMPRODUCT(--('Batch Schedule'!$P$7:$P$106="Unscheduled")),ROWS($A$117:A140),""),"")</f>
        <v/>
      </c>
      <c r="B140" s="9">
        <f>IFERROR(IF($A140="","",INDEX('Batch Schedule'!$A$7:$A$106,AGGREGATE(15,6,IFERROR((ROW('Batch Schedule'!$A$7:$A$106)-ROW('Batch Schedule'!$A$7)+1)/('Batch Schedule'!$P$7:$P$106="Unscheduled"),""),$A140))),"")</f>
        <v/>
      </c>
      <c r="C140" s="10">
        <f>IFERROR(IF($A140="","",INDEX('Batch Schedule'!$B$7:$B$106,AGGREGATE(15,6,IFERROR((ROW('Batch Schedule'!$A$7:$A$106)-ROW('Batch Schedule'!$A$7)+1)/('Batch Schedule'!$P$7:$P$106="Unscheduled"),""),$A140))),"")</f>
        <v/>
      </c>
      <c r="D140" s="9">
        <f>IFERROR(IF($A140="","",INDEX('Batch Schedule'!$C$7:$C$106,AGGREGATE(15,6,IFERROR((ROW('Batch Schedule'!$A$7:$A$106)-ROW('Batch Schedule'!$A$7)+1)/('Batch Schedule'!$P$7:$P$106="Unscheduled"),""),$A140))),"")</f>
        <v/>
      </c>
      <c r="E140" s="9">
        <f>IFERROR(IF($A140="","",INDEX('Batch Schedule'!$D$7:$D$106,AGGREGATE(15,6,IFERROR((ROW('Batch Schedule'!$A$7:$A$106)-ROW('Batch Schedule'!$A$7)+1)/('Batch Schedule'!$P$7:$P$106="Unscheduled"),""),$A140))),"")</f>
        <v/>
      </c>
      <c r="F140" s="15">
        <f>IFERROR(IF($A140="","",INDEX('Batch Schedule'!$E$7:$E$106,AGGREGATE(15,6,IFERROR((ROW('Batch Schedule'!$A$7:$A$106)-ROW('Batch Schedule'!$A$7)+1)/('Batch Schedule'!$P$7:$P$106="Unscheduled"),""),$A140))),"")</f>
        <v/>
      </c>
      <c r="G140" s="9">
        <f>IFERROR(IF($A140="","",INDEX('Batch Schedule'!$F$7:$F$106,AGGREGATE(15,6,IFERROR((ROW('Batch Schedule'!$A$7:$A$106)-ROW('Batch Schedule'!$A$7)+1)/('Batch Schedule'!$P$7:$P$106="Unscheduled"),""),$A140))),"")</f>
        <v/>
      </c>
      <c r="H140" s="9">
        <f>IFERROR(IF($A140="","",INDEX('Batch Schedule'!$I$7:$I$106,AGGREGATE(15,6,IFERROR((ROW('Batch Schedule'!$A$7:$A$106)-ROW('Batch Schedule'!$A$7)+1)/('Batch Schedule'!$P$7:$P$106="Unscheduled"),""),$A140))),"")</f>
        <v/>
      </c>
      <c r="I140" s="9">
        <f>IFERROR(IF($A140="","",INDEX('Batch Schedule'!$L$7:$L$106,AGGREGATE(15,6,IFERROR((ROW('Batch Schedule'!$A$7:$A$106)-ROW('Batch Schedule'!$A$7)+1)/('Batch Schedule'!$P$7:$P$106="Unscheduled"),""),$A140))),"")</f>
        <v/>
      </c>
      <c r="J140" s="9">
        <f>IFERROR(IF($A140="","",INDEX('Batch Schedule'!$P$7:$P$106,AGGREGATE(15,6,IFERROR((ROW('Batch Schedule'!$A$7:$A$106)-ROW('Batch Schedule'!$A$7)+1)/('Batch Schedule'!$P$7:$P$106="Unscheduled"),""),$A140))),"")</f>
        <v/>
      </c>
    </row>
    <row r="141">
      <c r="A141" s="9">
        <f>IFERROR(IF(ROWS($A$117:A141)&lt;=SUMPRODUCT(--('Batch Schedule'!$P$7:$P$106="Unscheduled")),ROWS($A$117:A141),""),"")</f>
        <v/>
      </c>
      <c r="B141" s="9">
        <f>IFERROR(IF($A141="","",INDEX('Batch Schedule'!$A$7:$A$106,AGGREGATE(15,6,IFERROR((ROW('Batch Schedule'!$A$7:$A$106)-ROW('Batch Schedule'!$A$7)+1)/('Batch Schedule'!$P$7:$P$106="Unscheduled"),""),$A141))),"")</f>
        <v/>
      </c>
      <c r="C141" s="10">
        <f>IFERROR(IF($A141="","",INDEX('Batch Schedule'!$B$7:$B$106,AGGREGATE(15,6,IFERROR((ROW('Batch Schedule'!$A$7:$A$106)-ROW('Batch Schedule'!$A$7)+1)/('Batch Schedule'!$P$7:$P$106="Unscheduled"),""),$A141))),"")</f>
        <v/>
      </c>
      <c r="D141" s="9">
        <f>IFERROR(IF($A141="","",INDEX('Batch Schedule'!$C$7:$C$106,AGGREGATE(15,6,IFERROR((ROW('Batch Schedule'!$A$7:$A$106)-ROW('Batch Schedule'!$A$7)+1)/('Batch Schedule'!$P$7:$P$106="Unscheduled"),""),$A141))),"")</f>
        <v/>
      </c>
      <c r="E141" s="9">
        <f>IFERROR(IF($A141="","",INDEX('Batch Schedule'!$D$7:$D$106,AGGREGATE(15,6,IFERROR((ROW('Batch Schedule'!$A$7:$A$106)-ROW('Batch Schedule'!$A$7)+1)/('Batch Schedule'!$P$7:$P$106="Unscheduled"),""),$A141))),"")</f>
        <v/>
      </c>
      <c r="F141" s="15">
        <f>IFERROR(IF($A141="","",INDEX('Batch Schedule'!$E$7:$E$106,AGGREGATE(15,6,IFERROR((ROW('Batch Schedule'!$A$7:$A$106)-ROW('Batch Schedule'!$A$7)+1)/('Batch Schedule'!$P$7:$P$106="Unscheduled"),""),$A141))),"")</f>
        <v/>
      </c>
      <c r="G141" s="9">
        <f>IFERROR(IF($A141="","",INDEX('Batch Schedule'!$F$7:$F$106,AGGREGATE(15,6,IFERROR((ROW('Batch Schedule'!$A$7:$A$106)-ROW('Batch Schedule'!$A$7)+1)/('Batch Schedule'!$P$7:$P$106="Unscheduled"),""),$A141))),"")</f>
        <v/>
      </c>
      <c r="H141" s="9">
        <f>IFERROR(IF($A141="","",INDEX('Batch Schedule'!$I$7:$I$106,AGGREGATE(15,6,IFERROR((ROW('Batch Schedule'!$A$7:$A$106)-ROW('Batch Schedule'!$A$7)+1)/('Batch Schedule'!$P$7:$P$106="Unscheduled"),""),$A141))),"")</f>
        <v/>
      </c>
      <c r="I141" s="9">
        <f>IFERROR(IF($A141="","",INDEX('Batch Schedule'!$L$7:$L$106,AGGREGATE(15,6,IFERROR((ROW('Batch Schedule'!$A$7:$A$106)-ROW('Batch Schedule'!$A$7)+1)/('Batch Schedule'!$P$7:$P$106="Unscheduled"),""),$A141))),"")</f>
        <v/>
      </c>
      <c r="J141" s="9">
        <f>IFERROR(IF($A141="","",INDEX('Batch Schedule'!$P$7:$P$106,AGGREGATE(15,6,IFERROR((ROW('Batch Schedule'!$A$7:$A$106)-ROW('Batch Schedule'!$A$7)+1)/('Batch Schedule'!$P$7:$P$106="Unscheduled"),""),$A141))),"")</f>
        <v/>
      </c>
    </row>
    <row r="142">
      <c r="A142" s="9">
        <f>IFERROR(IF(ROWS($A$117:A142)&lt;=SUMPRODUCT(--('Batch Schedule'!$P$7:$P$106="Unscheduled")),ROWS($A$117:A142),""),"")</f>
        <v/>
      </c>
      <c r="B142" s="9">
        <f>IFERROR(IF($A142="","",INDEX('Batch Schedule'!$A$7:$A$106,AGGREGATE(15,6,IFERROR((ROW('Batch Schedule'!$A$7:$A$106)-ROW('Batch Schedule'!$A$7)+1)/('Batch Schedule'!$P$7:$P$106="Unscheduled"),""),$A142))),"")</f>
        <v/>
      </c>
      <c r="C142" s="10">
        <f>IFERROR(IF($A142="","",INDEX('Batch Schedule'!$B$7:$B$106,AGGREGATE(15,6,IFERROR((ROW('Batch Schedule'!$A$7:$A$106)-ROW('Batch Schedule'!$A$7)+1)/('Batch Schedule'!$P$7:$P$106="Unscheduled"),""),$A142))),"")</f>
        <v/>
      </c>
      <c r="D142" s="9">
        <f>IFERROR(IF($A142="","",INDEX('Batch Schedule'!$C$7:$C$106,AGGREGATE(15,6,IFERROR((ROW('Batch Schedule'!$A$7:$A$106)-ROW('Batch Schedule'!$A$7)+1)/('Batch Schedule'!$P$7:$P$106="Unscheduled"),""),$A142))),"")</f>
        <v/>
      </c>
      <c r="E142" s="9">
        <f>IFERROR(IF($A142="","",INDEX('Batch Schedule'!$D$7:$D$106,AGGREGATE(15,6,IFERROR((ROW('Batch Schedule'!$A$7:$A$106)-ROW('Batch Schedule'!$A$7)+1)/('Batch Schedule'!$P$7:$P$106="Unscheduled"),""),$A142))),"")</f>
        <v/>
      </c>
      <c r="F142" s="15">
        <f>IFERROR(IF($A142="","",INDEX('Batch Schedule'!$E$7:$E$106,AGGREGATE(15,6,IFERROR((ROW('Batch Schedule'!$A$7:$A$106)-ROW('Batch Schedule'!$A$7)+1)/('Batch Schedule'!$P$7:$P$106="Unscheduled"),""),$A142))),"")</f>
        <v/>
      </c>
      <c r="G142" s="9">
        <f>IFERROR(IF($A142="","",INDEX('Batch Schedule'!$F$7:$F$106,AGGREGATE(15,6,IFERROR((ROW('Batch Schedule'!$A$7:$A$106)-ROW('Batch Schedule'!$A$7)+1)/('Batch Schedule'!$P$7:$P$106="Unscheduled"),""),$A142))),"")</f>
        <v/>
      </c>
      <c r="H142" s="9">
        <f>IFERROR(IF($A142="","",INDEX('Batch Schedule'!$I$7:$I$106,AGGREGATE(15,6,IFERROR((ROW('Batch Schedule'!$A$7:$A$106)-ROW('Batch Schedule'!$A$7)+1)/('Batch Schedule'!$P$7:$P$106="Unscheduled"),""),$A142))),"")</f>
        <v/>
      </c>
      <c r="I142" s="9">
        <f>IFERROR(IF($A142="","",INDEX('Batch Schedule'!$L$7:$L$106,AGGREGATE(15,6,IFERROR((ROW('Batch Schedule'!$A$7:$A$106)-ROW('Batch Schedule'!$A$7)+1)/('Batch Schedule'!$P$7:$P$106="Unscheduled"),""),$A142))),"")</f>
        <v/>
      </c>
      <c r="J142" s="9">
        <f>IFERROR(IF($A142="","",INDEX('Batch Schedule'!$P$7:$P$106,AGGREGATE(15,6,IFERROR((ROW('Batch Schedule'!$A$7:$A$106)-ROW('Batch Schedule'!$A$7)+1)/('Batch Schedule'!$P$7:$P$106="Unscheduled"),""),$A142))),"")</f>
        <v/>
      </c>
    </row>
    <row r="143">
      <c r="A143" s="9">
        <f>IFERROR(IF(ROWS($A$117:A143)&lt;=SUMPRODUCT(--('Batch Schedule'!$P$7:$P$106="Unscheduled")),ROWS($A$117:A143),""),"")</f>
        <v/>
      </c>
      <c r="B143" s="9">
        <f>IFERROR(IF($A143="","",INDEX('Batch Schedule'!$A$7:$A$106,AGGREGATE(15,6,IFERROR((ROW('Batch Schedule'!$A$7:$A$106)-ROW('Batch Schedule'!$A$7)+1)/('Batch Schedule'!$P$7:$P$106="Unscheduled"),""),$A143))),"")</f>
        <v/>
      </c>
      <c r="C143" s="10">
        <f>IFERROR(IF($A143="","",INDEX('Batch Schedule'!$B$7:$B$106,AGGREGATE(15,6,IFERROR((ROW('Batch Schedule'!$A$7:$A$106)-ROW('Batch Schedule'!$A$7)+1)/('Batch Schedule'!$P$7:$P$106="Unscheduled"),""),$A143))),"")</f>
        <v/>
      </c>
      <c r="D143" s="9">
        <f>IFERROR(IF($A143="","",INDEX('Batch Schedule'!$C$7:$C$106,AGGREGATE(15,6,IFERROR((ROW('Batch Schedule'!$A$7:$A$106)-ROW('Batch Schedule'!$A$7)+1)/('Batch Schedule'!$P$7:$P$106="Unscheduled"),""),$A143))),"")</f>
        <v/>
      </c>
      <c r="E143" s="9">
        <f>IFERROR(IF($A143="","",INDEX('Batch Schedule'!$D$7:$D$106,AGGREGATE(15,6,IFERROR((ROW('Batch Schedule'!$A$7:$A$106)-ROW('Batch Schedule'!$A$7)+1)/('Batch Schedule'!$P$7:$P$106="Unscheduled"),""),$A143))),"")</f>
        <v/>
      </c>
      <c r="F143" s="15">
        <f>IFERROR(IF($A143="","",INDEX('Batch Schedule'!$E$7:$E$106,AGGREGATE(15,6,IFERROR((ROW('Batch Schedule'!$A$7:$A$106)-ROW('Batch Schedule'!$A$7)+1)/('Batch Schedule'!$P$7:$P$106="Unscheduled"),""),$A143))),"")</f>
        <v/>
      </c>
      <c r="G143" s="9">
        <f>IFERROR(IF($A143="","",INDEX('Batch Schedule'!$F$7:$F$106,AGGREGATE(15,6,IFERROR((ROW('Batch Schedule'!$A$7:$A$106)-ROW('Batch Schedule'!$A$7)+1)/('Batch Schedule'!$P$7:$P$106="Unscheduled"),""),$A143))),"")</f>
        <v/>
      </c>
      <c r="H143" s="9">
        <f>IFERROR(IF($A143="","",INDEX('Batch Schedule'!$I$7:$I$106,AGGREGATE(15,6,IFERROR((ROW('Batch Schedule'!$A$7:$A$106)-ROW('Batch Schedule'!$A$7)+1)/('Batch Schedule'!$P$7:$P$106="Unscheduled"),""),$A143))),"")</f>
        <v/>
      </c>
      <c r="I143" s="9">
        <f>IFERROR(IF($A143="","",INDEX('Batch Schedule'!$L$7:$L$106,AGGREGATE(15,6,IFERROR((ROW('Batch Schedule'!$A$7:$A$106)-ROW('Batch Schedule'!$A$7)+1)/('Batch Schedule'!$P$7:$P$106="Unscheduled"),""),$A143))),"")</f>
        <v/>
      </c>
      <c r="J143" s="9">
        <f>IFERROR(IF($A143="","",INDEX('Batch Schedule'!$P$7:$P$106,AGGREGATE(15,6,IFERROR((ROW('Batch Schedule'!$A$7:$A$106)-ROW('Batch Schedule'!$A$7)+1)/('Batch Schedule'!$P$7:$P$106="Unscheduled"),""),$A143))),"")</f>
        <v/>
      </c>
    </row>
    <row r="144">
      <c r="A144" s="9">
        <f>IFERROR(IF(ROWS($A$117:A144)&lt;=SUMPRODUCT(--('Batch Schedule'!$P$7:$P$106="Unscheduled")),ROWS($A$117:A144),""),"")</f>
        <v/>
      </c>
      <c r="B144" s="9">
        <f>IFERROR(IF($A144="","",INDEX('Batch Schedule'!$A$7:$A$106,AGGREGATE(15,6,IFERROR((ROW('Batch Schedule'!$A$7:$A$106)-ROW('Batch Schedule'!$A$7)+1)/('Batch Schedule'!$P$7:$P$106="Unscheduled"),""),$A144))),"")</f>
        <v/>
      </c>
      <c r="C144" s="10">
        <f>IFERROR(IF($A144="","",INDEX('Batch Schedule'!$B$7:$B$106,AGGREGATE(15,6,IFERROR((ROW('Batch Schedule'!$A$7:$A$106)-ROW('Batch Schedule'!$A$7)+1)/('Batch Schedule'!$P$7:$P$106="Unscheduled"),""),$A144))),"")</f>
        <v/>
      </c>
      <c r="D144" s="9">
        <f>IFERROR(IF($A144="","",INDEX('Batch Schedule'!$C$7:$C$106,AGGREGATE(15,6,IFERROR((ROW('Batch Schedule'!$A$7:$A$106)-ROW('Batch Schedule'!$A$7)+1)/('Batch Schedule'!$P$7:$P$106="Unscheduled"),""),$A144))),"")</f>
        <v/>
      </c>
      <c r="E144" s="9">
        <f>IFERROR(IF($A144="","",INDEX('Batch Schedule'!$D$7:$D$106,AGGREGATE(15,6,IFERROR((ROW('Batch Schedule'!$A$7:$A$106)-ROW('Batch Schedule'!$A$7)+1)/('Batch Schedule'!$P$7:$P$106="Unscheduled"),""),$A144))),"")</f>
        <v/>
      </c>
      <c r="F144" s="15">
        <f>IFERROR(IF($A144="","",INDEX('Batch Schedule'!$E$7:$E$106,AGGREGATE(15,6,IFERROR((ROW('Batch Schedule'!$A$7:$A$106)-ROW('Batch Schedule'!$A$7)+1)/('Batch Schedule'!$P$7:$P$106="Unscheduled"),""),$A144))),"")</f>
        <v/>
      </c>
      <c r="G144" s="9">
        <f>IFERROR(IF($A144="","",INDEX('Batch Schedule'!$F$7:$F$106,AGGREGATE(15,6,IFERROR((ROW('Batch Schedule'!$A$7:$A$106)-ROW('Batch Schedule'!$A$7)+1)/('Batch Schedule'!$P$7:$P$106="Unscheduled"),""),$A144))),"")</f>
        <v/>
      </c>
      <c r="H144" s="9">
        <f>IFERROR(IF($A144="","",INDEX('Batch Schedule'!$I$7:$I$106,AGGREGATE(15,6,IFERROR((ROW('Batch Schedule'!$A$7:$A$106)-ROW('Batch Schedule'!$A$7)+1)/('Batch Schedule'!$P$7:$P$106="Unscheduled"),""),$A144))),"")</f>
        <v/>
      </c>
      <c r="I144" s="9">
        <f>IFERROR(IF($A144="","",INDEX('Batch Schedule'!$L$7:$L$106,AGGREGATE(15,6,IFERROR((ROW('Batch Schedule'!$A$7:$A$106)-ROW('Batch Schedule'!$A$7)+1)/('Batch Schedule'!$P$7:$P$106="Unscheduled"),""),$A144))),"")</f>
        <v/>
      </c>
      <c r="J144" s="9">
        <f>IFERROR(IF($A144="","",INDEX('Batch Schedule'!$P$7:$P$106,AGGREGATE(15,6,IFERROR((ROW('Batch Schedule'!$A$7:$A$106)-ROW('Batch Schedule'!$A$7)+1)/('Batch Schedule'!$P$7:$P$106="Unscheduled"),""),$A144))),"")</f>
        <v/>
      </c>
    </row>
    <row r="145">
      <c r="A145" s="9">
        <f>IFERROR(IF(ROWS($A$117:A145)&lt;=SUMPRODUCT(--('Batch Schedule'!$P$7:$P$106="Unscheduled")),ROWS($A$117:A145),""),"")</f>
        <v/>
      </c>
      <c r="B145" s="9">
        <f>IFERROR(IF($A145="","",INDEX('Batch Schedule'!$A$7:$A$106,AGGREGATE(15,6,IFERROR((ROW('Batch Schedule'!$A$7:$A$106)-ROW('Batch Schedule'!$A$7)+1)/('Batch Schedule'!$P$7:$P$106="Unscheduled"),""),$A145))),"")</f>
        <v/>
      </c>
      <c r="C145" s="10">
        <f>IFERROR(IF($A145="","",INDEX('Batch Schedule'!$B$7:$B$106,AGGREGATE(15,6,IFERROR((ROW('Batch Schedule'!$A$7:$A$106)-ROW('Batch Schedule'!$A$7)+1)/('Batch Schedule'!$P$7:$P$106="Unscheduled"),""),$A145))),"")</f>
        <v/>
      </c>
      <c r="D145" s="9">
        <f>IFERROR(IF($A145="","",INDEX('Batch Schedule'!$C$7:$C$106,AGGREGATE(15,6,IFERROR((ROW('Batch Schedule'!$A$7:$A$106)-ROW('Batch Schedule'!$A$7)+1)/('Batch Schedule'!$P$7:$P$106="Unscheduled"),""),$A145))),"")</f>
        <v/>
      </c>
      <c r="E145" s="9">
        <f>IFERROR(IF($A145="","",INDEX('Batch Schedule'!$D$7:$D$106,AGGREGATE(15,6,IFERROR((ROW('Batch Schedule'!$A$7:$A$106)-ROW('Batch Schedule'!$A$7)+1)/('Batch Schedule'!$P$7:$P$106="Unscheduled"),""),$A145))),"")</f>
        <v/>
      </c>
      <c r="F145" s="15">
        <f>IFERROR(IF($A145="","",INDEX('Batch Schedule'!$E$7:$E$106,AGGREGATE(15,6,IFERROR((ROW('Batch Schedule'!$A$7:$A$106)-ROW('Batch Schedule'!$A$7)+1)/('Batch Schedule'!$P$7:$P$106="Unscheduled"),""),$A145))),"")</f>
        <v/>
      </c>
      <c r="G145" s="9">
        <f>IFERROR(IF($A145="","",INDEX('Batch Schedule'!$F$7:$F$106,AGGREGATE(15,6,IFERROR((ROW('Batch Schedule'!$A$7:$A$106)-ROW('Batch Schedule'!$A$7)+1)/('Batch Schedule'!$P$7:$P$106="Unscheduled"),""),$A145))),"")</f>
        <v/>
      </c>
      <c r="H145" s="9">
        <f>IFERROR(IF($A145="","",INDEX('Batch Schedule'!$I$7:$I$106,AGGREGATE(15,6,IFERROR((ROW('Batch Schedule'!$A$7:$A$106)-ROW('Batch Schedule'!$A$7)+1)/('Batch Schedule'!$P$7:$P$106="Unscheduled"),""),$A145))),"")</f>
        <v/>
      </c>
      <c r="I145" s="9">
        <f>IFERROR(IF($A145="","",INDEX('Batch Schedule'!$L$7:$L$106,AGGREGATE(15,6,IFERROR((ROW('Batch Schedule'!$A$7:$A$106)-ROW('Batch Schedule'!$A$7)+1)/('Batch Schedule'!$P$7:$P$106="Unscheduled"),""),$A145))),"")</f>
        <v/>
      </c>
      <c r="J145" s="9">
        <f>IFERROR(IF($A145="","",INDEX('Batch Schedule'!$P$7:$P$106,AGGREGATE(15,6,IFERROR((ROW('Batch Schedule'!$A$7:$A$106)-ROW('Batch Schedule'!$A$7)+1)/('Batch Schedule'!$P$7:$P$106="Unscheduled"),""),$A145))),"")</f>
        <v/>
      </c>
    </row>
    <row r="146">
      <c r="A146" s="9">
        <f>IFERROR(IF(ROWS($A$117:A146)&lt;=SUMPRODUCT(--('Batch Schedule'!$P$7:$P$106="Unscheduled")),ROWS($A$117:A146),""),"")</f>
        <v/>
      </c>
      <c r="B146" s="9">
        <f>IFERROR(IF($A146="","",INDEX('Batch Schedule'!$A$7:$A$106,AGGREGATE(15,6,IFERROR((ROW('Batch Schedule'!$A$7:$A$106)-ROW('Batch Schedule'!$A$7)+1)/('Batch Schedule'!$P$7:$P$106="Unscheduled"),""),$A146))),"")</f>
        <v/>
      </c>
      <c r="C146" s="10">
        <f>IFERROR(IF($A146="","",INDEX('Batch Schedule'!$B$7:$B$106,AGGREGATE(15,6,IFERROR((ROW('Batch Schedule'!$A$7:$A$106)-ROW('Batch Schedule'!$A$7)+1)/('Batch Schedule'!$P$7:$P$106="Unscheduled"),""),$A146))),"")</f>
        <v/>
      </c>
      <c r="D146" s="9">
        <f>IFERROR(IF($A146="","",INDEX('Batch Schedule'!$C$7:$C$106,AGGREGATE(15,6,IFERROR((ROW('Batch Schedule'!$A$7:$A$106)-ROW('Batch Schedule'!$A$7)+1)/('Batch Schedule'!$P$7:$P$106="Unscheduled"),""),$A146))),"")</f>
        <v/>
      </c>
      <c r="E146" s="9">
        <f>IFERROR(IF($A146="","",INDEX('Batch Schedule'!$D$7:$D$106,AGGREGATE(15,6,IFERROR((ROW('Batch Schedule'!$A$7:$A$106)-ROW('Batch Schedule'!$A$7)+1)/('Batch Schedule'!$P$7:$P$106="Unscheduled"),""),$A146))),"")</f>
        <v/>
      </c>
      <c r="F146" s="15">
        <f>IFERROR(IF($A146="","",INDEX('Batch Schedule'!$E$7:$E$106,AGGREGATE(15,6,IFERROR((ROW('Batch Schedule'!$A$7:$A$106)-ROW('Batch Schedule'!$A$7)+1)/('Batch Schedule'!$P$7:$P$106="Unscheduled"),""),$A146))),"")</f>
        <v/>
      </c>
      <c r="G146" s="9">
        <f>IFERROR(IF($A146="","",INDEX('Batch Schedule'!$F$7:$F$106,AGGREGATE(15,6,IFERROR((ROW('Batch Schedule'!$A$7:$A$106)-ROW('Batch Schedule'!$A$7)+1)/('Batch Schedule'!$P$7:$P$106="Unscheduled"),""),$A146))),"")</f>
        <v/>
      </c>
      <c r="H146" s="9">
        <f>IFERROR(IF($A146="","",INDEX('Batch Schedule'!$I$7:$I$106,AGGREGATE(15,6,IFERROR((ROW('Batch Schedule'!$A$7:$A$106)-ROW('Batch Schedule'!$A$7)+1)/('Batch Schedule'!$P$7:$P$106="Unscheduled"),""),$A146))),"")</f>
        <v/>
      </c>
      <c r="I146" s="9">
        <f>IFERROR(IF($A146="","",INDEX('Batch Schedule'!$L$7:$L$106,AGGREGATE(15,6,IFERROR((ROW('Batch Schedule'!$A$7:$A$106)-ROW('Batch Schedule'!$A$7)+1)/('Batch Schedule'!$P$7:$P$106="Unscheduled"),""),$A146))),"")</f>
        <v/>
      </c>
      <c r="J146" s="9">
        <f>IFERROR(IF($A146="","",INDEX('Batch Schedule'!$P$7:$P$106,AGGREGATE(15,6,IFERROR((ROW('Batch Schedule'!$A$7:$A$106)-ROW('Batch Schedule'!$A$7)+1)/('Batch Schedule'!$P$7:$P$106="Unscheduled"),""),$A146))),"")</f>
        <v/>
      </c>
    </row>
    <row r="147">
      <c r="A147" s="9">
        <f>IFERROR(IF(ROWS($A$117:A147)&lt;=SUMPRODUCT(--('Batch Schedule'!$P$7:$P$106="Unscheduled")),ROWS($A$117:A147),""),"")</f>
        <v/>
      </c>
      <c r="B147" s="9">
        <f>IFERROR(IF($A147="","",INDEX('Batch Schedule'!$A$7:$A$106,AGGREGATE(15,6,IFERROR((ROW('Batch Schedule'!$A$7:$A$106)-ROW('Batch Schedule'!$A$7)+1)/('Batch Schedule'!$P$7:$P$106="Unscheduled"),""),$A147))),"")</f>
        <v/>
      </c>
      <c r="C147" s="10">
        <f>IFERROR(IF($A147="","",INDEX('Batch Schedule'!$B$7:$B$106,AGGREGATE(15,6,IFERROR((ROW('Batch Schedule'!$A$7:$A$106)-ROW('Batch Schedule'!$A$7)+1)/('Batch Schedule'!$P$7:$P$106="Unscheduled"),""),$A147))),"")</f>
        <v/>
      </c>
      <c r="D147" s="9">
        <f>IFERROR(IF($A147="","",INDEX('Batch Schedule'!$C$7:$C$106,AGGREGATE(15,6,IFERROR((ROW('Batch Schedule'!$A$7:$A$106)-ROW('Batch Schedule'!$A$7)+1)/('Batch Schedule'!$P$7:$P$106="Unscheduled"),""),$A147))),"")</f>
        <v/>
      </c>
      <c r="E147" s="9">
        <f>IFERROR(IF($A147="","",INDEX('Batch Schedule'!$D$7:$D$106,AGGREGATE(15,6,IFERROR((ROW('Batch Schedule'!$A$7:$A$106)-ROW('Batch Schedule'!$A$7)+1)/('Batch Schedule'!$P$7:$P$106="Unscheduled"),""),$A147))),"")</f>
        <v/>
      </c>
      <c r="F147" s="15">
        <f>IFERROR(IF($A147="","",INDEX('Batch Schedule'!$E$7:$E$106,AGGREGATE(15,6,IFERROR((ROW('Batch Schedule'!$A$7:$A$106)-ROW('Batch Schedule'!$A$7)+1)/('Batch Schedule'!$P$7:$P$106="Unscheduled"),""),$A147))),"")</f>
        <v/>
      </c>
      <c r="G147" s="9">
        <f>IFERROR(IF($A147="","",INDEX('Batch Schedule'!$F$7:$F$106,AGGREGATE(15,6,IFERROR((ROW('Batch Schedule'!$A$7:$A$106)-ROW('Batch Schedule'!$A$7)+1)/('Batch Schedule'!$P$7:$P$106="Unscheduled"),""),$A147))),"")</f>
        <v/>
      </c>
      <c r="H147" s="9">
        <f>IFERROR(IF($A147="","",INDEX('Batch Schedule'!$I$7:$I$106,AGGREGATE(15,6,IFERROR((ROW('Batch Schedule'!$A$7:$A$106)-ROW('Batch Schedule'!$A$7)+1)/('Batch Schedule'!$P$7:$P$106="Unscheduled"),""),$A147))),"")</f>
        <v/>
      </c>
      <c r="I147" s="9">
        <f>IFERROR(IF($A147="","",INDEX('Batch Schedule'!$L$7:$L$106,AGGREGATE(15,6,IFERROR((ROW('Batch Schedule'!$A$7:$A$106)-ROW('Batch Schedule'!$A$7)+1)/('Batch Schedule'!$P$7:$P$106="Unscheduled"),""),$A147))),"")</f>
        <v/>
      </c>
      <c r="J147" s="9">
        <f>IFERROR(IF($A147="","",INDEX('Batch Schedule'!$P$7:$P$106,AGGREGATE(15,6,IFERROR((ROW('Batch Schedule'!$A$7:$A$106)-ROW('Batch Schedule'!$A$7)+1)/('Batch Schedule'!$P$7:$P$106="Unscheduled"),""),$A147))),"")</f>
        <v/>
      </c>
    </row>
    <row r="148">
      <c r="A148" s="9">
        <f>IFERROR(IF(ROWS($A$117:A148)&lt;=SUMPRODUCT(--('Batch Schedule'!$P$7:$P$106="Unscheduled")),ROWS($A$117:A148),""),"")</f>
        <v/>
      </c>
      <c r="B148" s="9">
        <f>IFERROR(IF($A148="","",INDEX('Batch Schedule'!$A$7:$A$106,AGGREGATE(15,6,IFERROR((ROW('Batch Schedule'!$A$7:$A$106)-ROW('Batch Schedule'!$A$7)+1)/('Batch Schedule'!$P$7:$P$106="Unscheduled"),""),$A148))),"")</f>
        <v/>
      </c>
      <c r="C148" s="10">
        <f>IFERROR(IF($A148="","",INDEX('Batch Schedule'!$B$7:$B$106,AGGREGATE(15,6,IFERROR((ROW('Batch Schedule'!$A$7:$A$106)-ROW('Batch Schedule'!$A$7)+1)/('Batch Schedule'!$P$7:$P$106="Unscheduled"),""),$A148))),"")</f>
        <v/>
      </c>
      <c r="D148" s="9">
        <f>IFERROR(IF($A148="","",INDEX('Batch Schedule'!$C$7:$C$106,AGGREGATE(15,6,IFERROR((ROW('Batch Schedule'!$A$7:$A$106)-ROW('Batch Schedule'!$A$7)+1)/('Batch Schedule'!$P$7:$P$106="Unscheduled"),""),$A148))),"")</f>
        <v/>
      </c>
      <c r="E148" s="9">
        <f>IFERROR(IF($A148="","",INDEX('Batch Schedule'!$D$7:$D$106,AGGREGATE(15,6,IFERROR((ROW('Batch Schedule'!$A$7:$A$106)-ROW('Batch Schedule'!$A$7)+1)/('Batch Schedule'!$P$7:$P$106="Unscheduled"),""),$A148))),"")</f>
        <v/>
      </c>
      <c r="F148" s="15">
        <f>IFERROR(IF($A148="","",INDEX('Batch Schedule'!$E$7:$E$106,AGGREGATE(15,6,IFERROR((ROW('Batch Schedule'!$A$7:$A$106)-ROW('Batch Schedule'!$A$7)+1)/('Batch Schedule'!$P$7:$P$106="Unscheduled"),""),$A148))),"")</f>
        <v/>
      </c>
      <c r="G148" s="9">
        <f>IFERROR(IF($A148="","",INDEX('Batch Schedule'!$F$7:$F$106,AGGREGATE(15,6,IFERROR((ROW('Batch Schedule'!$A$7:$A$106)-ROW('Batch Schedule'!$A$7)+1)/('Batch Schedule'!$P$7:$P$106="Unscheduled"),""),$A148))),"")</f>
        <v/>
      </c>
      <c r="H148" s="9">
        <f>IFERROR(IF($A148="","",INDEX('Batch Schedule'!$I$7:$I$106,AGGREGATE(15,6,IFERROR((ROW('Batch Schedule'!$A$7:$A$106)-ROW('Batch Schedule'!$A$7)+1)/('Batch Schedule'!$P$7:$P$106="Unscheduled"),""),$A148))),"")</f>
        <v/>
      </c>
      <c r="I148" s="9">
        <f>IFERROR(IF($A148="","",INDEX('Batch Schedule'!$L$7:$L$106,AGGREGATE(15,6,IFERROR((ROW('Batch Schedule'!$A$7:$A$106)-ROW('Batch Schedule'!$A$7)+1)/('Batch Schedule'!$P$7:$P$106="Unscheduled"),""),$A148))),"")</f>
        <v/>
      </c>
      <c r="J148" s="9">
        <f>IFERROR(IF($A148="","",INDEX('Batch Schedule'!$P$7:$P$106,AGGREGATE(15,6,IFERROR((ROW('Batch Schedule'!$A$7:$A$106)-ROW('Batch Schedule'!$A$7)+1)/('Batch Schedule'!$P$7:$P$106="Unscheduled"),""),$A148))),"")</f>
        <v/>
      </c>
    </row>
    <row r="149">
      <c r="A149" s="9">
        <f>IFERROR(IF(ROWS($A$117:A149)&lt;=SUMPRODUCT(--('Batch Schedule'!$P$7:$P$106="Unscheduled")),ROWS($A$117:A149),""),"")</f>
        <v/>
      </c>
      <c r="B149" s="9">
        <f>IFERROR(IF($A149="","",INDEX('Batch Schedule'!$A$7:$A$106,AGGREGATE(15,6,IFERROR((ROW('Batch Schedule'!$A$7:$A$106)-ROW('Batch Schedule'!$A$7)+1)/('Batch Schedule'!$P$7:$P$106="Unscheduled"),""),$A149))),"")</f>
        <v/>
      </c>
      <c r="C149" s="10">
        <f>IFERROR(IF($A149="","",INDEX('Batch Schedule'!$B$7:$B$106,AGGREGATE(15,6,IFERROR((ROW('Batch Schedule'!$A$7:$A$106)-ROW('Batch Schedule'!$A$7)+1)/('Batch Schedule'!$P$7:$P$106="Unscheduled"),""),$A149))),"")</f>
        <v/>
      </c>
      <c r="D149" s="9">
        <f>IFERROR(IF($A149="","",INDEX('Batch Schedule'!$C$7:$C$106,AGGREGATE(15,6,IFERROR((ROW('Batch Schedule'!$A$7:$A$106)-ROW('Batch Schedule'!$A$7)+1)/('Batch Schedule'!$P$7:$P$106="Unscheduled"),""),$A149))),"")</f>
        <v/>
      </c>
      <c r="E149" s="9">
        <f>IFERROR(IF($A149="","",INDEX('Batch Schedule'!$D$7:$D$106,AGGREGATE(15,6,IFERROR((ROW('Batch Schedule'!$A$7:$A$106)-ROW('Batch Schedule'!$A$7)+1)/('Batch Schedule'!$P$7:$P$106="Unscheduled"),""),$A149))),"")</f>
        <v/>
      </c>
      <c r="F149" s="15">
        <f>IFERROR(IF($A149="","",INDEX('Batch Schedule'!$E$7:$E$106,AGGREGATE(15,6,IFERROR((ROW('Batch Schedule'!$A$7:$A$106)-ROW('Batch Schedule'!$A$7)+1)/('Batch Schedule'!$P$7:$P$106="Unscheduled"),""),$A149))),"")</f>
        <v/>
      </c>
      <c r="G149" s="9">
        <f>IFERROR(IF($A149="","",INDEX('Batch Schedule'!$F$7:$F$106,AGGREGATE(15,6,IFERROR((ROW('Batch Schedule'!$A$7:$A$106)-ROW('Batch Schedule'!$A$7)+1)/('Batch Schedule'!$P$7:$P$106="Unscheduled"),""),$A149))),"")</f>
        <v/>
      </c>
      <c r="H149" s="9">
        <f>IFERROR(IF($A149="","",INDEX('Batch Schedule'!$I$7:$I$106,AGGREGATE(15,6,IFERROR((ROW('Batch Schedule'!$A$7:$A$106)-ROW('Batch Schedule'!$A$7)+1)/('Batch Schedule'!$P$7:$P$106="Unscheduled"),""),$A149))),"")</f>
        <v/>
      </c>
      <c r="I149" s="9">
        <f>IFERROR(IF($A149="","",INDEX('Batch Schedule'!$L$7:$L$106,AGGREGATE(15,6,IFERROR((ROW('Batch Schedule'!$A$7:$A$106)-ROW('Batch Schedule'!$A$7)+1)/('Batch Schedule'!$P$7:$P$106="Unscheduled"),""),$A149))),"")</f>
        <v/>
      </c>
      <c r="J149" s="9">
        <f>IFERROR(IF($A149="","",INDEX('Batch Schedule'!$P$7:$P$106,AGGREGATE(15,6,IFERROR((ROW('Batch Schedule'!$A$7:$A$106)-ROW('Batch Schedule'!$A$7)+1)/('Batch Schedule'!$P$7:$P$106="Unscheduled"),""),$A149))),"")</f>
        <v/>
      </c>
    </row>
    <row r="150">
      <c r="A150" s="9">
        <f>IFERROR(IF(ROWS($A$117:A150)&lt;=SUMPRODUCT(--('Batch Schedule'!$P$7:$P$106="Unscheduled")),ROWS($A$117:A150),""),"")</f>
        <v/>
      </c>
      <c r="B150" s="9">
        <f>IFERROR(IF($A150="","",INDEX('Batch Schedule'!$A$7:$A$106,AGGREGATE(15,6,IFERROR((ROW('Batch Schedule'!$A$7:$A$106)-ROW('Batch Schedule'!$A$7)+1)/('Batch Schedule'!$P$7:$P$106="Unscheduled"),""),$A150))),"")</f>
        <v/>
      </c>
      <c r="C150" s="10">
        <f>IFERROR(IF($A150="","",INDEX('Batch Schedule'!$B$7:$B$106,AGGREGATE(15,6,IFERROR((ROW('Batch Schedule'!$A$7:$A$106)-ROW('Batch Schedule'!$A$7)+1)/('Batch Schedule'!$P$7:$P$106="Unscheduled"),""),$A150))),"")</f>
        <v/>
      </c>
      <c r="D150" s="9">
        <f>IFERROR(IF($A150="","",INDEX('Batch Schedule'!$C$7:$C$106,AGGREGATE(15,6,IFERROR((ROW('Batch Schedule'!$A$7:$A$106)-ROW('Batch Schedule'!$A$7)+1)/('Batch Schedule'!$P$7:$P$106="Unscheduled"),""),$A150))),"")</f>
        <v/>
      </c>
      <c r="E150" s="9">
        <f>IFERROR(IF($A150="","",INDEX('Batch Schedule'!$D$7:$D$106,AGGREGATE(15,6,IFERROR((ROW('Batch Schedule'!$A$7:$A$106)-ROW('Batch Schedule'!$A$7)+1)/('Batch Schedule'!$P$7:$P$106="Unscheduled"),""),$A150))),"")</f>
        <v/>
      </c>
      <c r="F150" s="15">
        <f>IFERROR(IF($A150="","",INDEX('Batch Schedule'!$E$7:$E$106,AGGREGATE(15,6,IFERROR((ROW('Batch Schedule'!$A$7:$A$106)-ROW('Batch Schedule'!$A$7)+1)/('Batch Schedule'!$P$7:$P$106="Unscheduled"),""),$A150))),"")</f>
        <v/>
      </c>
      <c r="G150" s="9">
        <f>IFERROR(IF($A150="","",INDEX('Batch Schedule'!$F$7:$F$106,AGGREGATE(15,6,IFERROR((ROW('Batch Schedule'!$A$7:$A$106)-ROW('Batch Schedule'!$A$7)+1)/('Batch Schedule'!$P$7:$P$106="Unscheduled"),""),$A150))),"")</f>
        <v/>
      </c>
      <c r="H150" s="9">
        <f>IFERROR(IF($A150="","",INDEX('Batch Schedule'!$I$7:$I$106,AGGREGATE(15,6,IFERROR((ROW('Batch Schedule'!$A$7:$A$106)-ROW('Batch Schedule'!$A$7)+1)/('Batch Schedule'!$P$7:$P$106="Unscheduled"),""),$A150))),"")</f>
        <v/>
      </c>
      <c r="I150" s="9">
        <f>IFERROR(IF($A150="","",INDEX('Batch Schedule'!$L$7:$L$106,AGGREGATE(15,6,IFERROR((ROW('Batch Schedule'!$A$7:$A$106)-ROW('Batch Schedule'!$A$7)+1)/('Batch Schedule'!$P$7:$P$106="Unscheduled"),""),$A150))),"")</f>
        <v/>
      </c>
      <c r="J150" s="9">
        <f>IFERROR(IF($A150="","",INDEX('Batch Schedule'!$P$7:$P$106,AGGREGATE(15,6,IFERROR((ROW('Batch Schedule'!$A$7:$A$106)-ROW('Batch Schedule'!$A$7)+1)/('Batch Schedule'!$P$7:$P$106="Unscheduled"),""),$A150))),"")</f>
        <v/>
      </c>
    </row>
    <row r="151">
      <c r="A151" s="9">
        <f>IFERROR(IF(ROWS($A$117:A151)&lt;=SUMPRODUCT(--('Batch Schedule'!$P$7:$P$106="Unscheduled")),ROWS($A$117:A151),""),"")</f>
        <v/>
      </c>
      <c r="B151" s="9">
        <f>IFERROR(IF($A151="","",INDEX('Batch Schedule'!$A$7:$A$106,AGGREGATE(15,6,IFERROR((ROW('Batch Schedule'!$A$7:$A$106)-ROW('Batch Schedule'!$A$7)+1)/('Batch Schedule'!$P$7:$P$106="Unscheduled"),""),$A151))),"")</f>
        <v/>
      </c>
      <c r="C151" s="10">
        <f>IFERROR(IF($A151="","",INDEX('Batch Schedule'!$B$7:$B$106,AGGREGATE(15,6,IFERROR((ROW('Batch Schedule'!$A$7:$A$106)-ROW('Batch Schedule'!$A$7)+1)/('Batch Schedule'!$P$7:$P$106="Unscheduled"),""),$A151))),"")</f>
        <v/>
      </c>
      <c r="D151" s="9">
        <f>IFERROR(IF($A151="","",INDEX('Batch Schedule'!$C$7:$C$106,AGGREGATE(15,6,IFERROR((ROW('Batch Schedule'!$A$7:$A$106)-ROW('Batch Schedule'!$A$7)+1)/('Batch Schedule'!$P$7:$P$106="Unscheduled"),""),$A151))),"")</f>
        <v/>
      </c>
      <c r="E151" s="9">
        <f>IFERROR(IF($A151="","",INDEX('Batch Schedule'!$D$7:$D$106,AGGREGATE(15,6,IFERROR((ROW('Batch Schedule'!$A$7:$A$106)-ROW('Batch Schedule'!$A$7)+1)/('Batch Schedule'!$P$7:$P$106="Unscheduled"),""),$A151))),"")</f>
        <v/>
      </c>
      <c r="F151" s="15">
        <f>IFERROR(IF($A151="","",INDEX('Batch Schedule'!$E$7:$E$106,AGGREGATE(15,6,IFERROR((ROW('Batch Schedule'!$A$7:$A$106)-ROW('Batch Schedule'!$A$7)+1)/('Batch Schedule'!$P$7:$P$106="Unscheduled"),""),$A151))),"")</f>
        <v/>
      </c>
      <c r="G151" s="9">
        <f>IFERROR(IF($A151="","",INDEX('Batch Schedule'!$F$7:$F$106,AGGREGATE(15,6,IFERROR((ROW('Batch Schedule'!$A$7:$A$106)-ROW('Batch Schedule'!$A$7)+1)/('Batch Schedule'!$P$7:$P$106="Unscheduled"),""),$A151))),"")</f>
        <v/>
      </c>
      <c r="H151" s="9">
        <f>IFERROR(IF($A151="","",INDEX('Batch Schedule'!$I$7:$I$106,AGGREGATE(15,6,IFERROR((ROW('Batch Schedule'!$A$7:$A$106)-ROW('Batch Schedule'!$A$7)+1)/('Batch Schedule'!$P$7:$P$106="Unscheduled"),""),$A151))),"")</f>
        <v/>
      </c>
      <c r="I151" s="9">
        <f>IFERROR(IF($A151="","",INDEX('Batch Schedule'!$L$7:$L$106,AGGREGATE(15,6,IFERROR((ROW('Batch Schedule'!$A$7:$A$106)-ROW('Batch Schedule'!$A$7)+1)/('Batch Schedule'!$P$7:$P$106="Unscheduled"),""),$A151))),"")</f>
        <v/>
      </c>
      <c r="J151" s="9">
        <f>IFERROR(IF($A151="","",INDEX('Batch Schedule'!$P$7:$P$106,AGGREGATE(15,6,IFERROR((ROW('Batch Schedule'!$A$7:$A$106)-ROW('Batch Schedule'!$A$7)+1)/('Batch Schedule'!$P$7:$P$106="Unscheduled"),""),$A151))),"")</f>
        <v/>
      </c>
    </row>
    <row r="152">
      <c r="A152" s="9">
        <f>IFERROR(IF(ROWS($A$117:A152)&lt;=SUMPRODUCT(--('Batch Schedule'!$P$7:$P$106="Unscheduled")),ROWS($A$117:A152),""),"")</f>
        <v/>
      </c>
      <c r="B152" s="9">
        <f>IFERROR(IF($A152="","",INDEX('Batch Schedule'!$A$7:$A$106,AGGREGATE(15,6,IFERROR((ROW('Batch Schedule'!$A$7:$A$106)-ROW('Batch Schedule'!$A$7)+1)/('Batch Schedule'!$P$7:$P$106="Unscheduled"),""),$A152))),"")</f>
        <v/>
      </c>
      <c r="C152" s="10">
        <f>IFERROR(IF($A152="","",INDEX('Batch Schedule'!$B$7:$B$106,AGGREGATE(15,6,IFERROR((ROW('Batch Schedule'!$A$7:$A$106)-ROW('Batch Schedule'!$A$7)+1)/('Batch Schedule'!$P$7:$P$106="Unscheduled"),""),$A152))),"")</f>
        <v/>
      </c>
      <c r="D152" s="9">
        <f>IFERROR(IF($A152="","",INDEX('Batch Schedule'!$C$7:$C$106,AGGREGATE(15,6,IFERROR((ROW('Batch Schedule'!$A$7:$A$106)-ROW('Batch Schedule'!$A$7)+1)/('Batch Schedule'!$P$7:$P$106="Unscheduled"),""),$A152))),"")</f>
        <v/>
      </c>
      <c r="E152" s="9">
        <f>IFERROR(IF($A152="","",INDEX('Batch Schedule'!$D$7:$D$106,AGGREGATE(15,6,IFERROR((ROW('Batch Schedule'!$A$7:$A$106)-ROW('Batch Schedule'!$A$7)+1)/('Batch Schedule'!$P$7:$P$106="Unscheduled"),""),$A152))),"")</f>
        <v/>
      </c>
      <c r="F152" s="15">
        <f>IFERROR(IF($A152="","",INDEX('Batch Schedule'!$E$7:$E$106,AGGREGATE(15,6,IFERROR((ROW('Batch Schedule'!$A$7:$A$106)-ROW('Batch Schedule'!$A$7)+1)/('Batch Schedule'!$P$7:$P$106="Unscheduled"),""),$A152))),"")</f>
        <v/>
      </c>
      <c r="G152" s="9">
        <f>IFERROR(IF($A152="","",INDEX('Batch Schedule'!$F$7:$F$106,AGGREGATE(15,6,IFERROR((ROW('Batch Schedule'!$A$7:$A$106)-ROW('Batch Schedule'!$A$7)+1)/('Batch Schedule'!$P$7:$P$106="Unscheduled"),""),$A152))),"")</f>
        <v/>
      </c>
      <c r="H152" s="9">
        <f>IFERROR(IF($A152="","",INDEX('Batch Schedule'!$I$7:$I$106,AGGREGATE(15,6,IFERROR((ROW('Batch Schedule'!$A$7:$A$106)-ROW('Batch Schedule'!$A$7)+1)/('Batch Schedule'!$P$7:$P$106="Unscheduled"),""),$A152))),"")</f>
        <v/>
      </c>
      <c r="I152" s="9">
        <f>IFERROR(IF($A152="","",INDEX('Batch Schedule'!$L$7:$L$106,AGGREGATE(15,6,IFERROR((ROW('Batch Schedule'!$A$7:$A$106)-ROW('Batch Schedule'!$A$7)+1)/('Batch Schedule'!$P$7:$P$106="Unscheduled"),""),$A152))),"")</f>
        <v/>
      </c>
      <c r="J152" s="9">
        <f>IFERROR(IF($A152="","",INDEX('Batch Schedule'!$P$7:$P$106,AGGREGATE(15,6,IFERROR((ROW('Batch Schedule'!$A$7:$A$106)-ROW('Batch Schedule'!$A$7)+1)/('Batch Schedule'!$P$7:$P$106="Unscheduled"),""),$A152))),"")</f>
        <v/>
      </c>
    </row>
    <row r="153">
      <c r="A153" s="9">
        <f>IFERROR(IF(ROWS($A$117:A153)&lt;=SUMPRODUCT(--('Batch Schedule'!$P$7:$P$106="Unscheduled")),ROWS($A$117:A153),""),"")</f>
        <v/>
      </c>
      <c r="B153" s="9">
        <f>IFERROR(IF($A153="","",INDEX('Batch Schedule'!$A$7:$A$106,AGGREGATE(15,6,IFERROR((ROW('Batch Schedule'!$A$7:$A$106)-ROW('Batch Schedule'!$A$7)+1)/('Batch Schedule'!$P$7:$P$106="Unscheduled"),""),$A153))),"")</f>
        <v/>
      </c>
      <c r="C153" s="10">
        <f>IFERROR(IF($A153="","",INDEX('Batch Schedule'!$B$7:$B$106,AGGREGATE(15,6,IFERROR((ROW('Batch Schedule'!$A$7:$A$106)-ROW('Batch Schedule'!$A$7)+1)/('Batch Schedule'!$P$7:$P$106="Unscheduled"),""),$A153))),"")</f>
        <v/>
      </c>
      <c r="D153" s="9">
        <f>IFERROR(IF($A153="","",INDEX('Batch Schedule'!$C$7:$C$106,AGGREGATE(15,6,IFERROR((ROW('Batch Schedule'!$A$7:$A$106)-ROW('Batch Schedule'!$A$7)+1)/('Batch Schedule'!$P$7:$P$106="Unscheduled"),""),$A153))),"")</f>
        <v/>
      </c>
      <c r="E153" s="9">
        <f>IFERROR(IF($A153="","",INDEX('Batch Schedule'!$D$7:$D$106,AGGREGATE(15,6,IFERROR((ROW('Batch Schedule'!$A$7:$A$106)-ROW('Batch Schedule'!$A$7)+1)/('Batch Schedule'!$P$7:$P$106="Unscheduled"),""),$A153))),"")</f>
        <v/>
      </c>
      <c r="F153" s="15">
        <f>IFERROR(IF($A153="","",INDEX('Batch Schedule'!$E$7:$E$106,AGGREGATE(15,6,IFERROR((ROW('Batch Schedule'!$A$7:$A$106)-ROW('Batch Schedule'!$A$7)+1)/('Batch Schedule'!$P$7:$P$106="Unscheduled"),""),$A153))),"")</f>
        <v/>
      </c>
      <c r="G153" s="9">
        <f>IFERROR(IF($A153="","",INDEX('Batch Schedule'!$F$7:$F$106,AGGREGATE(15,6,IFERROR((ROW('Batch Schedule'!$A$7:$A$106)-ROW('Batch Schedule'!$A$7)+1)/('Batch Schedule'!$P$7:$P$106="Unscheduled"),""),$A153))),"")</f>
        <v/>
      </c>
      <c r="H153" s="9">
        <f>IFERROR(IF($A153="","",INDEX('Batch Schedule'!$I$7:$I$106,AGGREGATE(15,6,IFERROR((ROW('Batch Schedule'!$A$7:$A$106)-ROW('Batch Schedule'!$A$7)+1)/('Batch Schedule'!$P$7:$P$106="Unscheduled"),""),$A153))),"")</f>
        <v/>
      </c>
      <c r="I153" s="9">
        <f>IFERROR(IF($A153="","",INDEX('Batch Schedule'!$L$7:$L$106,AGGREGATE(15,6,IFERROR((ROW('Batch Schedule'!$A$7:$A$106)-ROW('Batch Schedule'!$A$7)+1)/('Batch Schedule'!$P$7:$P$106="Unscheduled"),""),$A153))),"")</f>
        <v/>
      </c>
      <c r="J153" s="9">
        <f>IFERROR(IF($A153="","",INDEX('Batch Schedule'!$P$7:$P$106,AGGREGATE(15,6,IFERROR((ROW('Batch Schedule'!$A$7:$A$106)-ROW('Batch Schedule'!$A$7)+1)/('Batch Schedule'!$P$7:$P$106="Unscheduled"),""),$A153))),"")</f>
        <v/>
      </c>
    </row>
    <row r="154">
      <c r="A154" s="9">
        <f>IFERROR(IF(ROWS($A$117:A154)&lt;=SUMPRODUCT(--('Batch Schedule'!$P$7:$P$106="Unscheduled")),ROWS($A$117:A154),""),"")</f>
        <v/>
      </c>
      <c r="B154" s="9">
        <f>IFERROR(IF($A154="","",INDEX('Batch Schedule'!$A$7:$A$106,AGGREGATE(15,6,IFERROR((ROW('Batch Schedule'!$A$7:$A$106)-ROW('Batch Schedule'!$A$7)+1)/('Batch Schedule'!$P$7:$P$106="Unscheduled"),""),$A154))),"")</f>
        <v/>
      </c>
      <c r="C154" s="10">
        <f>IFERROR(IF($A154="","",INDEX('Batch Schedule'!$B$7:$B$106,AGGREGATE(15,6,IFERROR((ROW('Batch Schedule'!$A$7:$A$106)-ROW('Batch Schedule'!$A$7)+1)/('Batch Schedule'!$P$7:$P$106="Unscheduled"),""),$A154))),"")</f>
        <v/>
      </c>
      <c r="D154" s="9">
        <f>IFERROR(IF($A154="","",INDEX('Batch Schedule'!$C$7:$C$106,AGGREGATE(15,6,IFERROR((ROW('Batch Schedule'!$A$7:$A$106)-ROW('Batch Schedule'!$A$7)+1)/('Batch Schedule'!$P$7:$P$106="Unscheduled"),""),$A154))),"")</f>
        <v/>
      </c>
      <c r="E154" s="9">
        <f>IFERROR(IF($A154="","",INDEX('Batch Schedule'!$D$7:$D$106,AGGREGATE(15,6,IFERROR((ROW('Batch Schedule'!$A$7:$A$106)-ROW('Batch Schedule'!$A$7)+1)/('Batch Schedule'!$P$7:$P$106="Unscheduled"),""),$A154))),"")</f>
        <v/>
      </c>
      <c r="F154" s="15">
        <f>IFERROR(IF($A154="","",INDEX('Batch Schedule'!$E$7:$E$106,AGGREGATE(15,6,IFERROR((ROW('Batch Schedule'!$A$7:$A$106)-ROW('Batch Schedule'!$A$7)+1)/('Batch Schedule'!$P$7:$P$106="Unscheduled"),""),$A154))),"")</f>
        <v/>
      </c>
      <c r="G154" s="9">
        <f>IFERROR(IF($A154="","",INDEX('Batch Schedule'!$F$7:$F$106,AGGREGATE(15,6,IFERROR((ROW('Batch Schedule'!$A$7:$A$106)-ROW('Batch Schedule'!$A$7)+1)/('Batch Schedule'!$P$7:$P$106="Unscheduled"),""),$A154))),"")</f>
        <v/>
      </c>
      <c r="H154" s="9">
        <f>IFERROR(IF($A154="","",INDEX('Batch Schedule'!$I$7:$I$106,AGGREGATE(15,6,IFERROR((ROW('Batch Schedule'!$A$7:$A$106)-ROW('Batch Schedule'!$A$7)+1)/('Batch Schedule'!$P$7:$P$106="Unscheduled"),""),$A154))),"")</f>
        <v/>
      </c>
      <c r="I154" s="9">
        <f>IFERROR(IF($A154="","",INDEX('Batch Schedule'!$L$7:$L$106,AGGREGATE(15,6,IFERROR((ROW('Batch Schedule'!$A$7:$A$106)-ROW('Batch Schedule'!$A$7)+1)/('Batch Schedule'!$P$7:$P$106="Unscheduled"),""),$A154))),"")</f>
        <v/>
      </c>
      <c r="J154" s="9">
        <f>IFERROR(IF($A154="","",INDEX('Batch Schedule'!$P$7:$P$106,AGGREGATE(15,6,IFERROR((ROW('Batch Schedule'!$A$7:$A$106)-ROW('Batch Schedule'!$A$7)+1)/('Batch Schedule'!$P$7:$P$106="Unscheduled"),""),$A154))),"")</f>
        <v/>
      </c>
    </row>
    <row r="155">
      <c r="A155" s="9">
        <f>IFERROR(IF(ROWS($A$117:A155)&lt;=SUMPRODUCT(--('Batch Schedule'!$P$7:$P$106="Unscheduled")),ROWS($A$117:A155),""),"")</f>
        <v/>
      </c>
      <c r="B155" s="9">
        <f>IFERROR(IF($A155="","",INDEX('Batch Schedule'!$A$7:$A$106,AGGREGATE(15,6,IFERROR((ROW('Batch Schedule'!$A$7:$A$106)-ROW('Batch Schedule'!$A$7)+1)/('Batch Schedule'!$P$7:$P$106="Unscheduled"),""),$A155))),"")</f>
        <v/>
      </c>
      <c r="C155" s="10">
        <f>IFERROR(IF($A155="","",INDEX('Batch Schedule'!$B$7:$B$106,AGGREGATE(15,6,IFERROR((ROW('Batch Schedule'!$A$7:$A$106)-ROW('Batch Schedule'!$A$7)+1)/('Batch Schedule'!$P$7:$P$106="Unscheduled"),""),$A155))),"")</f>
        <v/>
      </c>
      <c r="D155" s="9">
        <f>IFERROR(IF($A155="","",INDEX('Batch Schedule'!$C$7:$C$106,AGGREGATE(15,6,IFERROR((ROW('Batch Schedule'!$A$7:$A$106)-ROW('Batch Schedule'!$A$7)+1)/('Batch Schedule'!$P$7:$P$106="Unscheduled"),""),$A155))),"")</f>
        <v/>
      </c>
      <c r="E155" s="9">
        <f>IFERROR(IF($A155="","",INDEX('Batch Schedule'!$D$7:$D$106,AGGREGATE(15,6,IFERROR((ROW('Batch Schedule'!$A$7:$A$106)-ROW('Batch Schedule'!$A$7)+1)/('Batch Schedule'!$P$7:$P$106="Unscheduled"),""),$A155))),"")</f>
        <v/>
      </c>
      <c r="F155" s="15">
        <f>IFERROR(IF($A155="","",INDEX('Batch Schedule'!$E$7:$E$106,AGGREGATE(15,6,IFERROR((ROW('Batch Schedule'!$A$7:$A$106)-ROW('Batch Schedule'!$A$7)+1)/('Batch Schedule'!$P$7:$P$106="Unscheduled"),""),$A155))),"")</f>
        <v/>
      </c>
      <c r="G155" s="9">
        <f>IFERROR(IF($A155="","",INDEX('Batch Schedule'!$F$7:$F$106,AGGREGATE(15,6,IFERROR((ROW('Batch Schedule'!$A$7:$A$106)-ROW('Batch Schedule'!$A$7)+1)/('Batch Schedule'!$P$7:$P$106="Unscheduled"),""),$A155))),"")</f>
        <v/>
      </c>
      <c r="H155" s="9">
        <f>IFERROR(IF($A155="","",INDEX('Batch Schedule'!$I$7:$I$106,AGGREGATE(15,6,IFERROR((ROW('Batch Schedule'!$A$7:$A$106)-ROW('Batch Schedule'!$A$7)+1)/('Batch Schedule'!$P$7:$P$106="Unscheduled"),""),$A155))),"")</f>
        <v/>
      </c>
      <c r="I155" s="9">
        <f>IFERROR(IF($A155="","",INDEX('Batch Schedule'!$L$7:$L$106,AGGREGATE(15,6,IFERROR((ROW('Batch Schedule'!$A$7:$A$106)-ROW('Batch Schedule'!$A$7)+1)/('Batch Schedule'!$P$7:$P$106="Unscheduled"),""),$A155))),"")</f>
        <v/>
      </c>
      <c r="J155" s="9">
        <f>IFERROR(IF($A155="","",INDEX('Batch Schedule'!$P$7:$P$106,AGGREGATE(15,6,IFERROR((ROW('Batch Schedule'!$A$7:$A$106)-ROW('Batch Schedule'!$A$7)+1)/('Batch Schedule'!$P$7:$P$106="Unscheduled"),""),$A155))),"")</f>
        <v/>
      </c>
    </row>
    <row r="156">
      <c r="A156" s="9">
        <f>IFERROR(IF(ROWS($A$117:A156)&lt;=SUMPRODUCT(--('Batch Schedule'!$P$7:$P$106="Unscheduled")),ROWS($A$117:A156),""),"")</f>
        <v/>
      </c>
      <c r="B156" s="9">
        <f>IFERROR(IF($A156="","",INDEX('Batch Schedule'!$A$7:$A$106,AGGREGATE(15,6,IFERROR((ROW('Batch Schedule'!$A$7:$A$106)-ROW('Batch Schedule'!$A$7)+1)/('Batch Schedule'!$P$7:$P$106="Unscheduled"),""),$A156))),"")</f>
        <v/>
      </c>
      <c r="C156" s="10">
        <f>IFERROR(IF($A156="","",INDEX('Batch Schedule'!$B$7:$B$106,AGGREGATE(15,6,IFERROR((ROW('Batch Schedule'!$A$7:$A$106)-ROW('Batch Schedule'!$A$7)+1)/('Batch Schedule'!$P$7:$P$106="Unscheduled"),""),$A156))),"")</f>
        <v/>
      </c>
      <c r="D156" s="9">
        <f>IFERROR(IF($A156="","",INDEX('Batch Schedule'!$C$7:$C$106,AGGREGATE(15,6,IFERROR((ROW('Batch Schedule'!$A$7:$A$106)-ROW('Batch Schedule'!$A$7)+1)/('Batch Schedule'!$P$7:$P$106="Unscheduled"),""),$A156))),"")</f>
        <v/>
      </c>
      <c r="E156" s="9">
        <f>IFERROR(IF($A156="","",INDEX('Batch Schedule'!$D$7:$D$106,AGGREGATE(15,6,IFERROR((ROW('Batch Schedule'!$A$7:$A$106)-ROW('Batch Schedule'!$A$7)+1)/('Batch Schedule'!$P$7:$P$106="Unscheduled"),""),$A156))),"")</f>
        <v/>
      </c>
      <c r="F156" s="15">
        <f>IFERROR(IF($A156="","",INDEX('Batch Schedule'!$E$7:$E$106,AGGREGATE(15,6,IFERROR((ROW('Batch Schedule'!$A$7:$A$106)-ROW('Batch Schedule'!$A$7)+1)/('Batch Schedule'!$P$7:$P$106="Unscheduled"),""),$A156))),"")</f>
        <v/>
      </c>
      <c r="G156" s="9">
        <f>IFERROR(IF($A156="","",INDEX('Batch Schedule'!$F$7:$F$106,AGGREGATE(15,6,IFERROR((ROW('Batch Schedule'!$A$7:$A$106)-ROW('Batch Schedule'!$A$7)+1)/('Batch Schedule'!$P$7:$P$106="Unscheduled"),""),$A156))),"")</f>
        <v/>
      </c>
      <c r="H156" s="9">
        <f>IFERROR(IF($A156="","",INDEX('Batch Schedule'!$I$7:$I$106,AGGREGATE(15,6,IFERROR((ROW('Batch Schedule'!$A$7:$A$106)-ROW('Batch Schedule'!$A$7)+1)/('Batch Schedule'!$P$7:$P$106="Unscheduled"),""),$A156))),"")</f>
        <v/>
      </c>
      <c r="I156" s="9">
        <f>IFERROR(IF($A156="","",INDEX('Batch Schedule'!$L$7:$L$106,AGGREGATE(15,6,IFERROR((ROW('Batch Schedule'!$A$7:$A$106)-ROW('Batch Schedule'!$A$7)+1)/('Batch Schedule'!$P$7:$P$106="Unscheduled"),""),$A156))),"")</f>
        <v/>
      </c>
      <c r="J156" s="9">
        <f>IFERROR(IF($A156="","",INDEX('Batch Schedule'!$P$7:$P$106,AGGREGATE(15,6,IFERROR((ROW('Batch Schedule'!$A$7:$A$106)-ROW('Batch Schedule'!$A$7)+1)/('Batch Schedule'!$P$7:$P$106="Unscheduled"),""),$A156))),"")</f>
        <v/>
      </c>
    </row>
    <row r="157">
      <c r="A157" s="9">
        <f>IFERROR(IF(ROWS($A$117:A157)&lt;=SUMPRODUCT(--('Batch Schedule'!$P$7:$P$106="Unscheduled")),ROWS($A$117:A157),""),"")</f>
        <v/>
      </c>
      <c r="B157" s="9">
        <f>IFERROR(IF($A157="","",INDEX('Batch Schedule'!$A$7:$A$106,AGGREGATE(15,6,IFERROR((ROW('Batch Schedule'!$A$7:$A$106)-ROW('Batch Schedule'!$A$7)+1)/('Batch Schedule'!$P$7:$P$106="Unscheduled"),""),$A157))),"")</f>
        <v/>
      </c>
      <c r="C157" s="10">
        <f>IFERROR(IF($A157="","",INDEX('Batch Schedule'!$B$7:$B$106,AGGREGATE(15,6,IFERROR((ROW('Batch Schedule'!$A$7:$A$106)-ROW('Batch Schedule'!$A$7)+1)/('Batch Schedule'!$P$7:$P$106="Unscheduled"),""),$A157))),"")</f>
        <v/>
      </c>
      <c r="D157" s="9">
        <f>IFERROR(IF($A157="","",INDEX('Batch Schedule'!$C$7:$C$106,AGGREGATE(15,6,IFERROR((ROW('Batch Schedule'!$A$7:$A$106)-ROW('Batch Schedule'!$A$7)+1)/('Batch Schedule'!$P$7:$P$106="Unscheduled"),""),$A157))),"")</f>
        <v/>
      </c>
      <c r="E157" s="9">
        <f>IFERROR(IF($A157="","",INDEX('Batch Schedule'!$D$7:$D$106,AGGREGATE(15,6,IFERROR((ROW('Batch Schedule'!$A$7:$A$106)-ROW('Batch Schedule'!$A$7)+1)/('Batch Schedule'!$P$7:$P$106="Unscheduled"),""),$A157))),"")</f>
        <v/>
      </c>
      <c r="F157" s="15">
        <f>IFERROR(IF($A157="","",INDEX('Batch Schedule'!$E$7:$E$106,AGGREGATE(15,6,IFERROR((ROW('Batch Schedule'!$A$7:$A$106)-ROW('Batch Schedule'!$A$7)+1)/('Batch Schedule'!$P$7:$P$106="Unscheduled"),""),$A157))),"")</f>
        <v/>
      </c>
      <c r="G157" s="9">
        <f>IFERROR(IF($A157="","",INDEX('Batch Schedule'!$F$7:$F$106,AGGREGATE(15,6,IFERROR((ROW('Batch Schedule'!$A$7:$A$106)-ROW('Batch Schedule'!$A$7)+1)/('Batch Schedule'!$P$7:$P$106="Unscheduled"),""),$A157))),"")</f>
        <v/>
      </c>
      <c r="H157" s="9">
        <f>IFERROR(IF($A157="","",INDEX('Batch Schedule'!$I$7:$I$106,AGGREGATE(15,6,IFERROR((ROW('Batch Schedule'!$A$7:$A$106)-ROW('Batch Schedule'!$A$7)+1)/('Batch Schedule'!$P$7:$P$106="Unscheduled"),""),$A157))),"")</f>
        <v/>
      </c>
      <c r="I157" s="9">
        <f>IFERROR(IF($A157="","",INDEX('Batch Schedule'!$L$7:$L$106,AGGREGATE(15,6,IFERROR((ROW('Batch Schedule'!$A$7:$A$106)-ROW('Batch Schedule'!$A$7)+1)/('Batch Schedule'!$P$7:$P$106="Unscheduled"),""),$A157))),"")</f>
        <v/>
      </c>
      <c r="J157" s="9">
        <f>IFERROR(IF($A157="","",INDEX('Batch Schedule'!$P$7:$P$106,AGGREGATE(15,6,IFERROR((ROW('Batch Schedule'!$A$7:$A$106)-ROW('Batch Schedule'!$A$7)+1)/('Batch Schedule'!$P$7:$P$106="Unscheduled"),""),$A157))),"")</f>
        <v/>
      </c>
    </row>
    <row r="158">
      <c r="A158" s="9">
        <f>IFERROR(IF(ROWS($A$117:A158)&lt;=SUMPRODUCT(--('Batch Schedule'!$P$7:$P$106="Unscheduled")),ROWS($A$117:A158),""),"")</f>
        <v/>
      </c>
      <c r="B158" s="9">
        <f>IFERROR(IF($A158="","",INDEX('Batch Schedule'!$A$7:$A$106,AGGREGATE(15,6,IFERROR((ROW('Batch Schedule'!$A$7:$A$106)-ROW('Batch Schedule'!$A$7)+1)/('Batch Schedule'!$P$7:$P$106="Unscheduled"),""),$A158))),"")</f>
        <v/>
      </c>
      <c r="C158" s="10">
        <f>IFERROR(IF($A158="","",INDEX('Batch Schedule'!$B$7:$B$106,AGGREGATE(15,6,IFERROR((ROW('Batch Schedule'!$A$7:$A$106)-ROW('Batch Schedule'!$A$7)+1)/('Batch Schedule'!$P$7:$P$106="Unscheduled"),""),$A158))),"")</f>
        <v/>
      </c>
      <c r="D158" s="9">
        <f>IFERROR(IF($A158="","",INDEX('Batch Schedule'!$C$7:$C$106,AGGREGATE(15,6,IFERROR((ROW('Batch Schedule'!$A$7:$A$106)-ROW('Batch Schedule'!$A$7)+1)/('Batch Schedule'!$P$7:$P$106="Unscheduled"),""),$A158))),"")</f>
        <v/>
      </c>
      <c r="E158" s="9">
        <f>IFERROR(IF($A158="","",INDEX('Batch Schedule'!$D$7:$D$106,AGGREGATE(15,6,IFERROR((ROW('Batch Schedule'!$A$7:$A$106)-ROW('Batch Schedule'!$A$7)+1)/('Batch Schedule'!$P$7:$P$106="Unscheduled"),""),$A158))),"")</f>
        <v/>
      </c>
      <c r="F158" s="15">
        <f>IFERROR(IF($A158="","",INDEX('Batch Schedule'!$E$7:$E$106,AGGREGATE(15,6,IFERROR((ROW('Batch Schedule'!$A$7:$A$106)-ROW('Batch Schedule'!$A$7)+1)/('Batch Schedule'!$P$7:$P$106="Unscheduled"),""),$A158))),"")</f>
        <v/>
      </c>
      <c r="G158" s="9">
        <f>IFERROR(IF($A158="","",INDEX('Batch Schedule'!$F$7:$F$106,AGGREGATE(15,6,IFERROR((ROW('Batch Schedule'!$A$7:$A$106)-ROW('Batch Schedule'!$A$7)+1)/('Batch Schedule'!$P$7:$P$106="Unscheduled"),""),$A158))),"")</f>
        <v/>
      </c>
      <c r="H158" s="9">
        <f>IFERROR(IF($A158="","",INDEX('Batch Schedule'!$I$7:$I$106,AGGREGATE(15,6,IFERROR((ROW('Batch Schedule'!$A$7:$A$106)-ROW('Batch Schedule'!$A$7)+1)/('Batch Schedule'!$P$7:$P$106="Unscheduled"),""),$A158))),"")</f>
        <v/>
      </c>
      <c r="I158" s="9">
        <f>IFERROR(IF($A158="","",INDEX('Batch Schedule'!$L$7:$L$106,AGGREGATE(15,6,IFERROR((ROW('Batch Schedule'!$A$7:$A$106)-ROW('Batch Schedule'!$A$7)+1)/('Batch Schedule'!$P$7:$P$106="Unscheduled"),""),$A158))),"")</f>
        <v/>
      </c>
      <c r="J158" s="9">
        <f>IFERROR(IF($A158="","",INDEX('Batch Schedule'!$P$7:$P$106,AGGREGATE(15,6,IFERROR((ROW('Batch Schedule'!$A$7:$A$106)-ROW('Batch Schedule'!$A$7)+1)/('Batch Schedule'!$P$7:$P$106="Unscheduled"),""),$A158))),"")</f>
        <v/>
      </c>
    </row>
    <row r="159">
      <c r="A159" s="9">
        <f>IFERROR(IF(ROWS($A$117:A159)&lt;=SUMPRODUCT(--('Batch Schedule'!$P$7:$P$106="Unscheduled")),ROWS($A$117:A159),""),"")</f>
        <v/>
      </c>
      <c r="B159" s="9">
        <f>IFERROR(IF($A159="","",INDEX('Batch Schedule'!$A$7:$A$106,AGGREGATE(15,6,IFERROR((ROW('Batch Schedule'!$A$7:$A$106)-ROW('Batch Schedule'!$A$7)+1)/('Batch Schedule'!$P$7:$P$106="Unscheduled"),""),$A159))),"")</f>
        <v/>
      </c>
      <c r="C159" s="10">
        <f>IFERROR(IF($A159="","",INDEX('Batch Schedule'!$B$7:$B$106,AGGREGATE(15,6,IFERROR((ROW('Batch Schedule'!$A$7:$A$106)-ROW('Batch Schedule'!$A$7)+1)/('Batch Schedule'!$P$7:$P$106="Unscheduled"),""),$A159))),"")</f>
        <v/>
      </c>
      <c r="D159" s="9">
        <f>IFERROR(IF($A159="","",INDEX('Batch Schedule'!$C$7:$C$106,AGGREGATE(15,6,IFERROR((ROW('Batch Schedule'!$A$7:$A$106)-ROW('Batch Schedule'!$A$7)+1)/('Batch Schedule'!$P$7:$P$106="Unscheduled"),""),$A159))),"")</f>
        <v/>
      </c>
      <c r="E159" s="9">
        <f>IFERROR(IF($A159="","",INDEX('Batch Schedule'!$D$7:$D$106,AGGREGATE(15,6,IFERROR((ROW('Batch Schedule'!$A$7:$A$106)-ROW('Batch Schedule'!$A$7)+1)/('Batch Schedule'!$P$7:$P$106="Unscheduled"),""),$A159))),"")</f>
        <v/>
      </c>
      <c r="F159" s="15">
        <f>IFERROR(IF($A159="","",INDEX('Batch Schedule'!$E$7:$E$106,AGGREGATE(15,6,IFERROR((ROW('Batch Schedule'!$A$7:$A$106)-ROW('Batch Schedule'!$A$7)+1)/('Batch Schedule'!$P$7:$P$106="Unscheduled"),""),$A159))),"")</f>
        <v/>
      </c>
      <c r="G159" s="9">
        <f>IFERROR(IF($A159="","",INDEX('Batch Schedule'!$F$7:$F$106,AGGREGATE(15,6,IFERROR((ROW('Batch Schedule'!$A$7:$A$106)-ROW('Batch Schedule'!$A$7)+1)/('Batch Schedule'!$P$7:$P$106="Unscheduled"),""),$A159))),"")</f>
        <v/>
      </c>
      <c r="H159" s="9">
        <f>IFERROR(IF($A159="","",INDEX('Batch Schedule'!$I$7:$I$106,AGGREGATE(15,6,IFERROR((ROW('Batch Schedule'!$A$7:$A$106)-ROW('Batch Schedule'!$A$7)+1)/('Batch Schedule'!$P$7:$P$106="Unscheduled"),""),$A159))),"")</f>
        <v/>
      </c>
      <c r="I159" s="9">
        <f>IFERROR(IF($A159="","",INDEX('Batch Schedule'!$L$7:$L$106,AGGREGATE(15,6,IFERROR((ROW('Batch Schedule'!$A$7:$A$106)-ROW('Batch Schedule'!$A$7)+1)/('Batch Schedule'!$P$7:$P$106="Unscheduled"),""),$A159))),"")</f>
        <v/>
      </c>
      <c r="J159" s="9">
        <f>IFERROR(IF($A159="","",INDEX('Batch Schedule'!$P$7:$P$106,AGGREGATE(15,6,IFERROR((ROW('Batch Schedule'!$A$7:$A$106)-ROW('Batch Schedule'!$A$7)+1)/('Batch Schedule'!$P$7:$P$106="Unscheduled"),""),$A159))),"")</f>
        <v/>
      </c>
    </row>
    <row r="160">
      <c r="A160" s="9">
        <f>IFERROR(IF(ROWS($A$117:A160)&lt;=SUMPRODUCT(--('Batch Schedule'!$P$7:$P$106="Unscheduled")),ROWS($A$117:A160),""),"")</f>
        <v/>
      </c>
      <c r="B160" s="9">
        <f>IFERROR(IF($A160="","",INDEX('Batch Schedule'!$A$7:$A$106,AGGREGATE(15,6,IFERROR((ROW('Batch Schedule'!$A$7:$A$106)-ROW('Batch Schedule'!$A$7)+1)/('Batch Schedule'!$P$7:$P$106="Unscheduled"),""),$A160))),"")</f>
        <v/>
      </c>
      <c r="C160" s="10">
        <f>IFERROR(IF($A160="","",INDEX('Batch Schedule'!$B$7:$B$106,AGGREGATE(15,6,IFERROR((ROW('Batch Schedule'!$A$7:$A$106)-ROW('Batch Schedule'!$A$7)+1)/('Batch Schedule'!$P$7:$P$106="Unscheduled"),""),$A160))),"")</f>
        <v/>
      </c>
      <c r="D160" s="9">
        <f>IFERROR(IF($A160="","",INDEX('Batch Schedule'!$C$7:$C$106,AGGREGATE(15,6,IFERROR((ROW('Batch Schedule'!$A$7:$A$106)-ROW('Batch Schedule'!$A$7)+1)/('Batch Schedule'!$P$7:$P$106="Unscheduled"),""),$A160))),"")</f>
        <v/>
      </c>
      <c r="E160" s="9">
        <f>IFERROR(IF($A160="","",INDEX('Batch Schedule'!$D$7:$D$106,AGGREGATE(15,6,IFERROR((ROW('Batch Schedule'!$A$7:$A$106)-ROW('Batch Schedule'!$A$7)+1)/('Batch Schedule'!$P$7:$P$106="Unscheduled"),""),$A160))),"")</f>
        <v/>
      </c>
      <c r="F160" s="15">
        <f>IFERROR(IF($A160="","",INDEX('Batch Schedule'!$E$7:$E$106,AGGREGATE(15,6,IFERROR((ROW('Batch Schedule'!$A$7:$A$106)-ROW('Batch Schedule'!$A$7)+1)/('Batch Schedule'!$P$7:$P$106="Unscheduled"),""),$A160))),"")</f>
        <v/>
      </c>
      <c r="G160" s="9">
        <f>IFERROR(IF($A160="","",INDEX('Batch Schedule'!$F$7:$F$106,AGGREGATE(15,6,IFERROR((ROW('Batch Schedule'!$A$7:$A$106)-ROW('Batch Schedule'!$A$7)+1)/('Batch Schedule'!$P$7:$P$106="Unscheduled"),""),$A160))),"")</f>
        <v/>
      </c>
      <c r="H160" s="9">
        <f>IFERROR(IF($A160="","",INDEX('Batch Schedule'!$I$7:$I$106,AGGREGATE(15,6,IFERROR((ROW('Batch Schedule'!$A$7:$A$106)-ROW('Batch Schedule'!$A$7)+1)/('Batch Schedule'!$P$7:$P$106="Unscheduled"),""),$A160))),"")</f>
        <v/>
      </c>
      <c r="I160" s="9">
        <f>IFERROR(IF($A160="","",INDEX('Batch Schedule'!$L$7:$L$106,AGGREGATE(15,6,IFERROR((ROW('Batch Schedule'!$A$7:$A$106)-ROW('Batch Schedule'!$A$7)+1)/('Batch Schedule'!$P$7:$P$106="Unscheduled"),""),$A160))),"")</f>
        <v/>
      </c>
      <c r="J160" s="9">
        <f>IFERROR(IF($A160="","",INDEX('Batch Schedule'!$P$7:$P$106,AGGREGATE(15,6,IFERROR((ROW('Batch Schedule'!$A$7:$A$106)-ROW('Batch Schedule'!$A$7)+1)/('Batch Schedule'!$P$7:$P$106="Unscheduled"),""),$A160))),"")</f>
        <v/>
      </c>
    </row>
    <row r="161">
      <c r="A161" s="9">
        <f>IFERROR(IF(ROWS($A$117:A161)&lt;=SUMPRODUCT(--('Batch Schedule'!$P$7:$P$106="Unscheduled")),ROWS($A$117:A161),""),"")</f>
        <v/>
      </c>
      <c r="B161" s="9">
        <f>IFERROR(IF($A161="","",INDEX('Batch Schedule'!$A$7:$A$106,AGGREGATE(15,6,IFERROR((ROW('Batch Schedule'!$A$7:$A$106)-ROW('Batch Schedule'!$A$7)+1)/('Batch Schedule'!$P$7:$P$106="Unscheduled"),""),$A161))),"")</f>
        <v/>
      </c>
      <c r="C161" s="10">
        <f>IFERROR(IF($A161="","",INDEX('Batch Schedule'!$B$7:$B$106,AGGREGATE(15,6,IFERROR((ROW('Batch Schedule'!$A$7:$A$106)-ROW('Batch Schedule'!$A$7)+1)/('Batch Schedule'!$P$7:$P$106="Unscheduled"),""),$A161))),"")</f>
        <v/>
      </c>
      <c r="D161" s="9">
        <f>IFERROR(IF($A161="","",INDEX('Batch Schedule'!$C$7:$C$106,AGGREGATE(15,6,IFERROR((ROW('Batch Schedule'!$A$7:$A$106)-ROW('Batch Schedule'!$A$7)+1)/('Batch Schedule'!$P$7:$P$106="Unscheduled"),""),$A161))),"")</f>
        <v/>
      </c>
      <c r="E161" s="9">
        <f>IFERROR(IF($A161="","",INDEX('Batch Schedule'!$D$7:$D$106,AGGREGATE(15,6,IFERROR((ROW('Batch Schedule'!$A$7:$A$106)-ROW('Batch Schedule'!$A$7)+1)/('Batch Schedule'!$P$7:$P$106="Unscheduled"),""),$A161))),"")</f>
        <v/>
      </c>
      <c r="F161" s="15">
        <f>IFERROR(IF($A161="","",INDEX('Batch Schedule'!$E$7:$E$106,AGGREGATE(15,6,IFERROR((ROW('Batch Schedule'!$A$7:$A$106)-ROW('Batch Schedule'!$A$7)+1)/('Batch Schedule'!$P$7:$P$106="Unscheduled"),""),$A161))),"")</f>
        <v/>
      </c>
      <c r="G161" s="9">
        <f>IFERROR(IF($A161="","",INDEX('Batch Schedule'!$F$7:$F$106,AGGREGATE(15,6,IFERROR((ROW('Batch Schedule'!$A$7:$A$106)-ROW('Batch Schedule'!$A$7)+1)/('Batch Schedule'!$P$7:$P$106="Unscheduled"),""),$A161))),"")</f>
        <v/>
      </c>
      <c r="H161" s="9">
        <f>IFERROR(IF($A161="","",INDEX('Batch Schedule'!$I$7:$I$106,AGGREGATE(15,6,IFERROR((ROW('Batch Schedule'!$A$7:$A$106)-ROW('Batch Schedule'!$A$7)+1)/('Batch Schedule'!$P$7:$P$106="Unscheduled"),""),$A161))),"")</f>
        <v/>
      </c>
      <c r="I161" s="9">
        <f>IFERROR(IF($A161="","",INDEX('Batch Schedule'!$L$7:$L$106,AGGREGATE(15,6,IFERROR((ROW('Batch Schedule'!$A$7:$A$106)-ROW('Batch Schedule'!$A$7)+1)/('Batch Schedule'!$P$7:$P$106="Unscheduled"),""),$A161))),"")</f>
        <v/>
      </c>
      <c r="J161" s="9">
        <f>IFERROR(IF($A161="","",INDEX('Batch Schedule'!$P$7:$P$106,AGGREGATE(15,6,IFERROR((ROW('Batch Schedule'!$A$7:$A$106)-ROW('Batch Schedule'!$A$7)+1)/('Batch Schedule'!$P$7:$P$106="Unscheduled"),""),$A161))),"")</f>
        <v/>
      </c>
    </row>
    <row r="162">
      <c r="A162" s="9">
        <f>IFERROR(IF(ROWS($A$117:A162)&lt;=SUMPRODUCT(--('Batch Schedule'!$P$7:$P$106="Unscheduled")),ROWS($A$117:A162),""),"")</f>
        <v/>
      </c>
      <c r="B162" s="9">
        <f>IFERROR(IF($A162="","",INDEX('Batch Schedule'!$A$7:$A$106,AGGREGATE(15,6,IFERROR((ROW('Batch Schedule'!$A$7:$A$106)-ROW('Batch Schedule'!$A$7)+1)/('Batch Schedule'!$P$7:$P$106="Unscheduled"),""),$A162))),"")</f>
        <v/>
      </c>
      <c r="C162" s="10">
        <f>IFERROR(IF($A162="","",INDEX('Batch Schedule'!$B$7:$B$106,AGGREGATE(15,6,IFERROR((ROW('Batch Schedule'!$A$7:$A$106)-ROW('Batch Schedule'!$A$7)+1)/('Batch Schedule'!$P$7:$P$106="Unscheduled"),""),$A162))),"")</f>
        <v/>
      </c>
      <c r="D162" s="9">
        <f>IFERROR(IF($A162="","",INDEX('Batch Schedule'!$C$7:$C$106,AGGREGATE(15,6,IFERROR((ROW('Batch Schedule'!$A$7:$A$106)-ROW('Batch Schedule'!$A$7)+1)/('Batch Schedule'!$P$7:$P$106="Unscheduled"),""),$A162))),"")</f>
        <v/>
      </c>
      <c r="E162" s="9">
        <f>IFERROR(IF($A162="","",INDEX('Batch Schedule'!$D$7:$D$106,AGGREGATE(15,6,IFERROR((ROW('Batch Schedule'!$A$7:$A$106)-ROW('Batch Schedule'!$A$7)+1)/('Batch Schedule'!$P$7:$P$106="Unscheduled"),""),$A162))),"")</f>
        <v/>
      </c>
      <c r="F162" s="15">
        <f>IFERROR(IF($A162="","",INDEX('Batch Schedule'!$E$7:$E$106,AGGREGATE(15,6,IFERROR((ROW('Batch Schedule'!$A$7:$A$106)-ROW('Batch Schedule'!$A$7)+1)/('Batch Schedule'!$P$7:$P$106="Unscheduled"),""),$A162))),"")</f>
        <v/>
      </c>
      <c r="G162" s="9">
        <f>IFERROR(IF($A162="","",INDEX('Batch Schedule'!$F$7:$F$106,AGGREGATE(15,6,IFERROR((ROW('Batch Schedule'!$A$7:$A$106)-ROW('Batch Schedule'!$A$7)+1)/('Batch Schedule'!$P$7:$P$106="Unscheduled"),""),$A162))),"")</f>
        <v/>
      </c>
      <c r="H162" s="9">
        <f>IFERROR(IF($A162="","",INDEX('Batch Schedule'!$I$7:$I$106,AGGREGATE(15,6,IFERROR((ROW('Batch Schedule'!$A$7:$A$106)-ROW('Batch Schedule'!$A$7)+1)/('Batch Schedule'!$P$7:$P$106="Unscheduled"),""),$A162))),"")</f>
        <v/>
      </c>
      <c r="I162" s="9">
        <f>IFERROR(IF($A162="","",INDEX('Batch Schedule'!$L$7:$L$106,AGGREGATE(15,6,IFERROR((ROW('Batch Schedule'!$A$7:$A$106)-ROW('Batch Schedule'!$A$7)+1)/('Batch Schedule'!$P$7:$P$106="Unscheduled"),""),$A162))),"")</f>
        <v/>
      </c>
      <c r="J162" s="9">
        <f>IFERROR(IF($A162="","",INDEX('Batch Schedule'!$P$7:$P$106,AGGREGATE(15,6,IFERROR((ROW('Batch Schedule'!$A$7:$A$106)-ROW('Batch Schedule'!$A$7)+1)/('Batch Schedule'!$P$7:$P$106="Unscheduled"),""),$A162))),"")</f>
        <v/>
      </c>
    </row>
    <row r="163">
      <c r="A163" s="9">
        <f>IFERROR(IF(ROWS($A$117:A163)&lt;=SUMPRODUCT(--('Batch Schedule'!$P$7:$P$106="Unscheduled")),ROWS($A$117:A163),""),"")</f>
        <v/>
      </c>
      <c r="B163" s="9">
        <f>IFERROR(IF($A163="","",INDEX('Batch Schedule'!$A$7:$A$106,AGGREGATE(15,6,IFERROR((ROW('Batch Schedule'!$A$7:$A$106)-ROW('Batch Schedule'!$A$7)+1)/('Batch Schedule'!$P$7:$P$106="Unscheduled"),""),$A163))),"")</f>
        <v/>
      </c>
      <c r="C163" s="10">
        <f>IFERROR(IF($A163="","",INDEX('Batch Schedule'!$B$7:$B$106,AGGREGATE(15,6,IFERROR((ROW('Batch Schedule'!$A$7:$A$106)-ROW('Batch Schedule'!$A$7)+1)/('Batch Schedule'!$P$7:$P$106="Unscheduled"),""),$A163))),"")</f>
        <v/>
      </c>
      <c r="D163" s="9">
        <f>IFERROR(IF($A163="","",INDEX('Batch Schedule'!$C$7:$C$106,AGGREGATE(15,6,IFERROR((ROW('Batch Schedule'!$A$7:$A$106)-ROW('Batch Schedule'!$A$7)+1)/('Batch Schedule'!$P$7:$P$106="Unscheduled"),""),$A163))),"")</f>
        <v/>
      </c>
      <c r="E163" s="9">
        <f>IFERROR(IF($A163="","",INDEX('Batch Schedule'!$D$7:$D$106,AGGREGATE(15,6,IFERROR((ROW('Batch Schedule'!$A$7:$A$106)-ROW('Batch Schedule'!$A$7)+1)/('Batch Schedule'!$P$7:$P$106="Unscheduled"),""),$A163))),"")</f>
        <v/>
      </c>
      <c r="F163" s="15">
        <f>IFERROR(IF($A163="","",INDEX('Batch Schedule'!$E$7:$E$106,AGGREGATE(15,6,IFERROR((ROW('Batch Schedule'!$A$7:$A$106)-ROW('Batch Schedule'!$A$7)+1)/('Batch Schedule'!$P$7:$P$106="Unscheduled"),""),$A163))),"")</f>
        <v/>
      </c>
      <c r="G163" s="9">
        <f>IFERROR(IF($A163="","",INDEX('Batch Schedule'!$F$7:$F$106,AGGREGATE(15,6,IFERROR((ROW('Batch Schedule'!$A$7:$A$106)-ROW('Batch Schedule'!$A$7)+1)/('Batch Schedule'!$P$7:$P$106="Unscheduled"),""),$A163))),"")</f>
        <v/>
      </c>
      <c r="H163" s="9">
        <f>IFERROR(IF($A163="","",INDEX('Batch Schedule'!$I$7:$I$106,AGGREGATE(15,6,IFERROR((ROW('Batch Schedule'!$A$7:$A$106)-ROW('Batch Schedule'!$A$7)+1)/('Batch Schedule'!$P$7:$P$106="Unscheduled"),""),$A163))),"")</f>
        <v/>
      </c>
      <c r="I163" s="9">
        <f>IFERROR(IF($A163="","",INDEX('Batch Schedule'!$L$7:$L$106,AGGREGATE(15,6,IFERROR((ROW('Batch Schedule'!$A$7:$A$106)-ROW('Batch Schedule'!$A$7)+1)/('Batch Schedule'!$P$7:$P$106="Unscheduled"),""),$A163))),"")</f>
        <v/>
      </c>
      <c r="J163" s="9">
        <f>IFERROR(IF($A163="","",INDEX('Batch Schedule'!$P$7:$P$106,AGGREGATE(15,6,IFERROR((ROW('Batch Schedule'!$A$7:$A$106)-ROW('Batch Schedule'!$A$7)+1)/('Batch Schedule'!$P$7:$P$106="Unscheduled"),""),$A163))),"")</f>
        <v/>
      </c>
    </row>
    <row r="164">
      <c r="A164" s="9">
        <f>IFERROR(IF(ROWS($A$117:A164)&lt;=SUMPRODUCT(--('Batch Schedule'!$P$7:$P$106="Unscheduled")),ROWS($A$117:A164),""),"")</f>
        <v/>
      </c>
      <c r="B164" s="9">
        <f>IFERROR(IF($A164="","",INDEX('Batch Schedule'!$A$7:$A$106,AGGREGATE(15,6,IFERROR((ROW('Batch Schedule'!$A$7:$A$106)-ROW('Batch Schedule'!$A$7)+1)/('Batch Schedule'!$P$7:$P$106="Unscheduled"),""),$A164))),"")</f>
        <v/>
      </c>
      <c r="C164" s="10">
        <f>IFERROR(IF($A164="","",INDEX('Batch Schedule'!$B$7:$B$106,AGGREGATE(15,6,IFERROR((ROW('Batch Schedule'!$A$7:$A$106)-ROW('Batch Schedule'!$A$7)+1)/('Batch Schedule'!$P$7:$P$106="Unscheduled"),""),$A164))),"")</f>
        <v/>
      </c>
      <c r="D164" s="9">
        <f>IFERROR(IF($A164="","",INDEX('Batch Schedule'!$C$7:$C$106,AGGREGATE(15,6,IFERROR((ROW('Batch Schedule'!$A$7:$A$106)-ROW('Batch Schedule'!$A$7)+1)/('Batch Schedule'!$P$7:$P$106="Unscheduled"),""),$A164))),"")</f>
        <v/>
      </c>
      <c r="E164" s="9">
        <f>IFERROR(IF($A164="","",INDEX('Batch Schedule'!$D$7:$D$106,AGGREGATE(15,6,IFERROR((ROW('Batch Schedule'!$A$7:$A$106)-ROW('Batch Schedule'!$A$7)+1)/('Batch Schedule'!$P$7:$P$106="Unscheduled"),""),$A164))),"")</f>
        <v/>
      </c>
      <c r="F164" s="15">
        <f>IFERROR(IF($A164="","",INDEX('Batch Schedule'!$E$7:$E$106,AGGREGATE(15,6,IFERROR((ROW('Batch Schedule'!$A$7:$A$106)-ROW('Batch Schedule'!$A$7)+1)/('Batch Schedule'!$P$7:$P$106="Unscheduled"),""),$A164))),"")</f>
        <v/>
      </c>
      <c r="G164" s="9">
        <f>IFERROR(IF($A164="","",INDEX('Batch Schedule'!$F$7:$F$106,AGGREGATE(15,6,IFERROR((ROW('Batch Schedule'!$A$7:$A$106)-ROW('Batch Schedule'!$A$7)+1)/('Batch Schedule'!$P$7:$P$106="Unscheduled"),""),$A164))),"")</f>
        <v/>
      </c>
      <c r="H164" s="9">
        <f>IFERROR(IF($A164="","",INDEX('Batch Schedule'!$I$7:$I$106,AGGREGATE(15,6,IFERROR((ROW('Batch Schedule'!$A$7:$A$106)-ROW('Batch Schedule'!$A$7)+1)/('Batch Schedule'!$P$7:$P$106="Unscheduled"),""),$A164))),"")</f>
        <v/>
      </c>
      <c r="I164" s="9">
        <f>IFERROR(IF($A164="","",INDEX('Batch Schedule'!$L$7:$L$106,AGGREGATE(15,6,IFERROR((ROW('Batch Schedule'!$A$7:$A$106)-ROW('Batch Schedule'!$A$7)+1)/('Batch Schedule'!$P$7:$P$106="Unscheduled"),""),$A164))),"")</f>
        <v/>
      </c>
      <c r="J164" s="9">
        <f>IFERROR(IF($A164="","",INDEX('Batch Schedule'!$P$7:$P$106,AGGREGATE(15,6,IFERROR((ROW('Batch Schedule'!$A$7:$A$106)-ROW('Batch Schedule'!$A$7)+1)/('Batch Schedule'!$P$7:$P$106="Unscheduled"),""),$A164))),"")</f>
        <v/>
      </c>
    </row>
    <row r="165">
      <c r="A165" s="9">
        <f>IFERROR(IF(ROWS($A$117:A165)&lt;=SUMPRODUCT(--('Batch Schedule'!$P$7:$P$106="Unscheduled")),ROWS($A$117:A165),""),"")</f>
        <v/>
      </c>
      <c r="B165" s="9">
        <f>IFERROR(IF($A165="","",INDEX('Batch Schedule'!$A$7:$A$106,AGGREGATE(15,6,IFERROR((ROW('Batch Schedule'!$A$7:$A$106)-ROW('Batch Schedule'!$A$7)+1)/('Batch Schedule'!$P$7:$P$106="Unscheduled"),""),$A165))),"")</f>
        <v/>
      </c>
      <c r="C165" s="10">
        <f>IFERROR(IF($A165="","",INDEX('Batch Schedule'!$B$7:$B$106,AGGREGATE(15,6,IFERROR((ROW('Batch Schedule'!$A$7:$A$106)-ROW('Batch Schedule'!$A$7)+1)/('Batch Schedule'!$P$7:$P$106="Unscheduled"),""),$A165))),"")</f>
        <v/>
      </c>
      <c r="D165" s="9">
        <f>IFERROR(IF($A165="","",INDEX('Batch Schedule'!$C$7:$C$106,AGGREGATE(15,6,IFERROR((ROW('Batch Schedule'!$A$7:$A$106)-ROW('Batch Schedule'!$A$7)+1)/('Batch Schedule'!$P$7:$P$106="Unscheduled"),""),$A165))),"")</f>
        <v/>
      </c>
      <c r="E165" s="9">
        <f>IFERROR(IF($A165="","",INDEX('Batch Schedule'!$D$7:$D$106,AGGREGATE(15,6,IFERROR((ROW('Batch Schedule'!$A$7:$A$106)-ROW('Batch Schedule'!$A$7)+1)/('Batch Schedule'!$P$7:$P$106="Unscheduled"),""),$A165))),"")</f>
        <v/>
      </c>
      <c r="F165" s="15">
        <f>IFERROR(IF($A165="","",INDEX('Batch Schedule'!$E$7:$E$106,AGGREGATE(15,6,IFERROR((ROW('Batch Schedule'!$A$7:$A$106)-ROW('Batch Schedule'!$A$7)+1)/('Batch Schedule'!$P$7:$P$106="Unscheduled"),""),$A165))),"")</f>
        <v/>
      </c>
      <c r="G165" s="9">
        <f>IFERROR(IF($A165="","",INDEX('Batch Schedule'!$F$7:$F$106,AGGREGATE(15,6,IFERROR((ROW('Batch Schedule'!$A$7:$A$106)-ROW('Batch Schedule'!$A$7)+1)/('Batch Schedule'!$P$7:$P$106="Unscheduled"),""),$A165))),"")</f>
        <v/>
      </c>
      <c r="H165" s="9">
        <f>IFERROR(IF($A165="","",INDEX('Batch Schedule'!$I$7:$I$106,AGGREGATE(15,6,IFERROR((ROW('Batch Schedule'!$A$7:$A$106)-ROW('Batch Schedule'!$A$7)+1)/('Batch Schedule'!$P$7:$P$106="Unscheduled"),""),$A165))),"")</f>
        <v/>
      </c>
      <c r="I165" s="9">
        <f>IFERROR(IF($A165="","",INDEX('Batch Schedule'!$L$7:$L$106,AGGREGATE(15,6,IFERROR((ROW('Batch Schedule'!$A$7:$A$106)-ROW('Batch Schedule'!$A$7)+1)/('Batch Schedule'!$P$7:$P$106="Unscheduled"),""),$A165))),"")</f>
        <v/>
      </c>
      <c r="J165" s="9">
        <f>IFERROR(IF($A165="","",INDEX('Batch Schedule'!$P$7:$P$106,AGGREGATE(15,6,IFERROR((ROW('Batch Schedule'!$A$7:$A$106)-ROW('Batch Schedule'!$A$7)+1)/('Batch Schedule'!$P$7:$P$106="Unscheduled"),""),$A165))),"")</f>
        <v/>
      </c>
    </row>
    <row r="166">
      <c r="A166" s="9">
        <f>IFERROR(IF(ROWS($A$117:A166)&lt;=SUMPRODUCT(--('Batch Schedule'!$P$7:$P$106="Unscheduled")),ROWS($A$117:A166),""),"")</f>
        <v/>
      </c>
      <c r="B166" s="9">
        <f>IFERROR(IF($A166="","",INDEX('Batch Schedule'!$A$7:$A$106,AGGREGATE(15,6,IFERROR((ROW('Batch Schedule'!$A$7:$A$106)-ROW('Batch Schedule'!$A$7)+1)/('Batch Schedule'!$P$7:$P$106="Unscheduled"),""),$A166))),"")</f>
        <v/>
      </c>
      <c r="C166" s="10">
        <f>IFERROR(IF($A166="","",INDEX('Batch Schedule'!$B$7:$B$106,AGGREGATE(15,6,IFERROR((ROW('Batch Schedule'!$A$7:$A$106)-ROW('Batch Schedule'!$A$7)+1)/('Batch Schedule'!$P$7:$P$106="Unscheduled"),""),$A166))),"")</f>
        <v/>
      </c>
      <c r="D166" s="9">
        <f>IFERROR(IF($A166="","",INDEX('Batch Schedule'!$C$7:$C$106,AGGREGATE(15,6,IFERROR((ROW('Batch Schedule'!$A$7:$A$106)-ROW('Batch Schedule'!$A$7)+1)/('Batch Schedule'!$P$7:$P$106="Unscheduled"),""),$A166))),"")</f>
        <v/>
      </c>
      <c r="E166" s="9">
        <f>IFERROR(IF($A166="","",INDEX('Batch Schedule'!$D$7:$D$106,AGGREGATE(15,6,IFERROR((ROW('Batch Schedule'!$A$7:$A$106)-ROW('Batch Schedule'!$A$7)+1)/('Batch Schedule'!$P$7:$P$106="Unscheduled"),""),$A166))),"")</f>
        <v/>
      </c>
      <c r="F166" s="15">
        <f>IFERROR(IF($A166="","",INDEX('Batch Schedule'!$E$7:$E$106,AGGREGATE(15,6,IFERROR((ROW('Batch Schedule'!$A$7:$A$106)-ROW('Batch Schedule'!$A$7)+1)/('Batch Schedule'!$P$7:$P$106="Unscheduled"),""),$A166))),"")</f>
        <v/>
      </c>
      <c r="G166" s="9">
        <f>IFERROR(IF($A166="","",INDEX('Batch Schedule'!$F$7:$F$106,AGGREGATE(15,6,IFERROR((ROW('Batch Schedule'!$A$7:$A$106)-ROW('Batch Schedule'!$A$7)+1)/('Batch Schedule'!$P$7:$P$106="Unscheduled"),""),$A166))),"")</f>
        <v/>
      </c>
      <c r="H166" s="9">
        <f>IFERROR(IF($A166="","",INDEX('Batch Schedule'!$I$7:$I$106,AGGREGATE(15,6,IFERROR((ROW('Batch Schedule'!$A$7:$A$106)-ROW('Batch Schedule'!$A$7)+1)/('Batch Schedule'!$P$7:$P$106="Unscheduled"),""),$A166))),"")</f>
        <v/>
      </c>
      <c r="I166" s="9">
        <f>IFERROR(IF($A166="","",INDEX('Batch Schedule'!$L$7:$L$106,AGGREGATE(15,6,IFERROR((ROW('Batch Schedule'!$A$7:$A$106)-ROW('Batch Schedule'!$A$7)+1)/('Batch Schedule'!$P$7:$P$106="Unscheduled"),""),$A166))),"")</f>
        <v/>
      </c>
      <c r="J166" s="9">
        <f>IFERROR(IF($A166="","",INDEX('Batch Schedule'!$P$7:$P$106,AGGREGATE(15,6,IFERROR((ROW('Batch Schedule'!$A$7:$A$106)-ROW('Batch Schedule'!$A$7)+1)/('Batch Schedule'!$P$7:$P$106="Unscheduled"),""),$A166))),"")</f>
        <v/>
      </c>
    </row>
    <row r="167">
      <c r="A167" s="9">
        <f>IFERROR(IF(ROWS($A$117:A167)&lt;=SUMPRODUCT(--('Batch Schedule'!$P$7:$P$106="Unscheduled")),ROWS($A$117:A167),""),"")</f>
        <v/>
      </c>
      <c r="B167" s="9">
        <f>IFERROR(IF($A167="","",INDEX('Batch Schedule'!$A$7:$A$106,AGGREGATE(15,6,IFERROR((ROW('Batch Schedule'!$A$7:$A$106)-ROW('Batch Schedule'!$A$7)+1)/('Batch Schedule'!$P$7:$P$106="Unscheduled"),""),$A167))),"")</f>
        <v/>
      </c>
      <c r="C167" s="10">
        <f>IFERROR(IF($A167="","",INDEX('Batch Schedule'!$B$7:$B$106,AGGREGATE(15,6,IFERROR((ROW('Batch Schedule'!$A$7:$A$106)-ROW('Batch Schedule'!$A$7)+1)/('Batch Schedule'!$P$7:$P$106="Unscheduled"),""),$A167))),"")</f>
        <v/>
      </c>
      <c r="D167" s="9">
        <f>IFERROR(IF($A167="","",INDEX('Batch Schedule'!$C$7:$C$106,AGGREGATE(15,6,IFERROR((ROW('Batch Schedule'!$A$7:$A$106)-ROW('Batch Schedule'!$A$7)+1)/('Batch Schedule'!$P$7:$P$106="Unscheduled"),""),$A167))),"")</f>
        <v/>
      </c>
      <c r="E167" s="9">
        <f>IFERROR(IF($A167="","",INDEX('Batch Schedule'!$D$7:$D$106,AGGREGATE(15,6,IFERROR((ROW('Batch Schedule'!$A$7:$A$106)-ROW('Batch Schedule'!$A$7)+1)/('Batch Schedule'!$P$7:$P$106="Unscheduled"),""),$A167))),"")</f>
        <v/>
      </c>
      <c r="F167" s="15">
        <f>IFERROR(IF($A167="","",INDEX('Batch Schedule'!$E$7:$E$106,AGGREGATE(15,6,IFERROR((ROW('Batch Schedule'!$A$7:$A$106)-ROW('Batch Schedule'!$A$7)+1)/('Batch Schedule'!$P$7:$P$106="Unscheduled"),""),$A167))),"")</f>
        <v/>
      </c>
      <c r="G167" s="9">
        <f>IFERROR(IF($A167="","",INDEX('Batch Schedule'!$F$7:$F$106,AGGREGATE(15,6,IFERROR((ROW('Batch Schedule'!$A$7:$A$106)-ROW('Batch Schedule'!$A$7)+1)/('Batch Schedule'!$P$7:$P$106="Unscheduled"),""),$A167))),"")</f>
        <v/>
      </c>
      <c r="H167" s="9">
        <f>IFERROR(IF($A167="","",INDEX('Batch Schedule'!$I$7:$I$106,AGGREGATE(15,6,IFERROR((ROW('Batch Schedule'!$A$7:$A$106)-ROW('Batch Schedule'!$A$7)+1)/('Batch Schedule'!$P$7:$P$106="Unscheduled"),""),$A167))),"")</f>
        <v/>
      </c>
      <c r="I167" s="9">
        <f>IFERROR(IF($A167="","",INDEX('Batch Schedule'!$L$7:$L$106,AGGREGATE(15,6,IFERROR((ROW('Batch Schedule'!$A$7:$A$106)-ROW('Batch Schedule'!$A$7)+1)/('Batch Schedule'!$P$7:$P$106="Unscheduled"),""),$A167))),"")</f>
        <v/>
      </c>
      <c r="J167" s="9">
        <f>IFERROR(IF($A167="","",INDEX('Batch Schedule'!$P$7:$P$106,AGGREGATE(15,6,IFERROR((ROW('Batch Schedule'!$A$7:$A$106)-ROW('Batch Schedule'!$A$7)+1)/('Batch Schedule'!$P$7:$P$106="Unscheduled"),""),$A167))),"")</f>
        <v/>
      </c>
    </row>
    <row r="168">
      <c r="A168" s="9">
        <f>IFERROR(IF(ROWS($A$117:A168)&lt;=SUMPRODUCT(--('Batch Schedule'!$P$7:$P$106="Unscheduled")),ROWS($A$117:A168),""),"")</f>
        <v/>
      </c>
      <c r="B168" s="9">
        <f>IFERROR(IF($A168="","",INDEX('Batch Schedule'!$A$7:$A$106,AGGREGATE(15,6,IFERROR((ROW('Batch Schedule'!$A$7:$A$106)-ROW('Batch Schedule'!$A$7)+1)/('Batch Schedule'!$P$7:$P$106="Unscheduled"),""),$A168))),"")</f>
        <v/>
      </c>
      <c r="C168" s="10">
        <f>IFERROR(IF($A168="","",INDEX('Batch Schedule'!$B$7:$B$106,AGGREGATE(15,6,IFERROR((ROW('Batch Schedule'!$A$7:$A$106)-ROW('Batch Schedule'!$A$7)+1)/('Batch Schedule'!$P$7:$P$106="Unscheduled"),""),$A168))),"")</f>
        <v/>
      </c>
      <c r="D168" s="9">
        <f>IFERROR(IF($A168="","",INDEX('Batch Schedule'!$C$7:$C$106,AGGREGATE(15,6,IFERROR((ROW('Batch Schedule'!$A$7:$A$106)-ROW('Batch Schedule'!$A$7)+1)/('Batch Schedule'!$P$7:$P$106="Unscheduled"),""),$A168))),"")</f>
        <v/>
      </c>
      <c r="E168" s="9">
        <f>IFERROR(IF($A168="","",INDEX('Batch Schedule'!$D$7:$D$106,AGGREGATE(15,6,IFERROR((ROW('Batch Schedule'!$A$7:$A$106)-ROW('Batch Schedule'!$A$7)+1)/('Batch Schedule'!$P$7:$P$106="Unscheduled"),""),$A168))),"")</f>
        <v/>
      </c>
      <c r="F168" s="15">
        <f>IFERROR(IF($A168="","",INDEX('Batch Schedule'!$E$7:$E$106,AGGREGATE(15,6,IFERROR((ROW('Batch Schedule'!$A$7:$A$106)-ROW('Batch Schedule'!$A$7)+1)/('Batch Schedule'!$P$7:$P$106="Unscheduled"),""),$A168))),"")</f>
        <v/>
      </c>
      <c r="G168" s="9">
        <f>IFERROR(IF($A168="","",INDEX('Batch Schedule'!$F$7:$F$106,AGGREGATE(15,6,IFERROR((ROW('Batch Schedule'!$A$7:$A$106)-ROW('Batch Schedule'!$A$7)+1)/('Batch Schedule'!$P$7:$P$106="Unscheduled"),""),$A168))),"")</f>
        <v/>
      </c>
      <c r="H168" s="9">
        <f>IFERROR(IF($A168="","",INDEX('Batch Schedule'!$I$7:$I$106,AGGREGATE(15,6,IFERROR((ROW('Batch Schedule'!$A$7:$A$106)-ROW('Batch Schedule'!$A$7)+1)/('Batch Schedule'!$P$7:$P$106="Unscheduled"),""),$A168))),"")</f>
        <v/>
      </c>
      <c r="I168" s="9">
        <f>IFERROR(IF($A168="","",INDEX('Batch Schedule'!$L$7:$L$106,AGGREGATE(15,6,IFERROR((ROW('Batch Schedule'!$A$7:$A$106)-ROW('Batch Schedule'!$A$7)+1)/('Batch Schedule'!$P$7:$P$106="Unscheduled"),""),$A168))),"")</f>
        <v/>
      </c>
      <c r="J168" s="9">
        <f>IFERROR(IF($A168="","",INDEX('Batch Schedule'!$P$7:$P$106,AGGREGATE(15,6,IFERROR((ROW('Batch Schedule'!$A$7:$A$106)-ROW('Batch Schedule'!$A$7)+1)/('Batch Schedule'!$P$7:$P$106="Unscheduled"),""),$A168))),"")</f>
        <v/>
      </c>
    </row>
    <row r="169">
      <c r="A169" s="9">
        <f>IFERROR(IF(ROWS($A$117:A169)&lt;=SUMPRODUCT(--('Batch Schedule'!$P$7:$P$106="Unscheduled")),ROWS($A$117:A169),""),"")</f>
        <v/>
      </c>
      <c r="B169" s="9">
        <f>IFERROR(IF($A169="","",INDEX('Batch Schedule'!$A$7:$A$106,AGGREGATE(15,6,IFERROR((ROW('Batch Schedule'!$A$7:$A$106)-ROW('Batch Schedule'!$A$7)+1)/('Batch Schedule'!$P$7:$P$106="Unscheduled"),""),$A169))),"")</f>
        <v/>
      </c>
      <c r="C169" s="10">
        <f>IFERROR(IF($A169="","",INDEX('Batch Schedule'!$B$7:$B$106,AGGREGATE(15,6,IFERROR((ROW('Batch Schedule'!$A$7:$A$106)-ROW('Batch Schedule'!$A$7)+1)/('Batch Schedule'!$P$7:$P$106="Unscheduled"),""),$A169))),"")</f>
        <v/>
      </c>
      <c r="D169" s="9">
        <f>IFERROR(IF($A169="","",INDEX('Batch Schedule'!$C$7:$C$106,AGGREGATE(15,6,IFERROR((ROW('Batch Schedule'!$A$7:$A$106)-ROW('Batch Schedule'!$A$7)+1)/('Batch Schedule'!$P$7:$P$106="Unscheduled"),""),$A169))),"")</f>
        <v/>
      </c>
      <c r="E169" s="9">
        <f>IFERROR(IF($A169="","",INDEX('Batch Schedule'!$D$7:$D$106,AGGREGATE(15,6,IFERROR((ROW('Batch Schedule'!$A$7:$A$106)-ROW('Batch Schedule'!$A$7)+1)/('Batch Schedule'!$P$7:$P$106="Unscheduled"),""),$A169))),"")</f>
        <v/>
      </c>
      <c r="F169" s="15">
        <f>IFERROR(IF($A169="","",INDEX('Batch Schedule'!$E$7:$E$106,AGGREGATE(15,6,IFERROR((ROW('Batch Schedule'!$A$7:$A$106)-ROW('Batch Schedule'!$A$7)+1)/('Batch Schedule'!$P$7:$P$106="Unscheduled"),""),$A169))),"")</f>
        <v/>
      </c>
      <c r="G169" s="9">
        <f>IFERROR(IF($A169="","",INDEX('Batch Schedule'!$F$7:$F$106,AGGREGATE(15,6,IFERROR((ROW('Batch Schedule'!$A$7:$A$106)-ROW('Batch Schedule'!$A$7)+1)/('Batch Schedule'!$P$7:$P$106="Unscheduled"),""),$A169))),"")</f>
        <v/>
      </c>
      <c r="H169" s="9">
        <f>IFERROR(IF($A169="","",INDEX('Batch Schedule'!$I$7:$I$106,AGGREGATE(15,6,IFERROR((ROW('Batch Schedule'!$A$7:$A$106)-ROW('Batch Schedule'!$A$7)+1)/('Batch Schedule'!$P$7:$P$106="Unscheduled"),""),$A169))),"")</f>
        <v/>
      </c>
      <c r="I169" s="9">
        <f>IFERROR(IF($A169="","",INDEX('Batch Schedule'!$L$7:$L$106,AGGREGATE(15,6,IFERROR((ROW('Batch Schedule'!$A$7:$A$106)-ROW('Batch Schedule'!$A$7)+1)/('Batch Schedule'!$P$7:$P$106="Unscheduled"),""),$A169))),"")</f>
        <v/>
      </c>
      <c r="J169" s="9">
        <f>IFERROR(IF($A169="","",INDEX('Batch Schedule'!$P$7:$P$106,AGGREGATE(15,6,IFERROR((ROW('Batch Schedule'!$A$7:$A$106)-ROW('Batch Schedule'!$A$7)+1)/('Batch Schedule'!$P$7:$P$106="Unscheduled"),""),$A169))),"")</f>
        <v/>
      </c>
    </row>
    <row r="170">
      <c r="A170" s="9">
        <f>IFERROR(IF(ROWS($A$117:A170)&lt;=SUMPRODUCT(--('Batch Schedule'!$P$7:$P$106="Unscheduled")),ROWS($A$117:A170),""),"")</f>
        <v/>
      </c>
      <c r="B170" s="9">
        <f>IFERROR(IF($A170="","",INDEX('Batch Schedule'!$A$7:$A$106,AGGREGATE(15,6,IFERROR((ROW('Batch Schedule'!$A$7:$A$106)-ROW('Batch Schedule'!$A$7)+1)/('Batch Schedule'!$P$7:$P$106="Unscheduled"),""),$A170))),"")</f>
        <v/>
      </c>
      <c r="C170" s="10">
        <f>IFERROR(IF($A170="","",INDEX('Batch Schedule'!$B$7:$B$106,AGGREGATE(15,6,IFERROR((ROW('Batch Schedule'!$A$7:$A$106)-ROW('Batch Schedule'!$A$7)+1)/('Batch Schedule'!$P$7:$P$106="Unscheduled"),""),$A170))),"")</f>
        <v/>
      </c>
      <c r="D170" s="9">
        <f>IFERROR(IF($A170="","",INDEX('Batch Schedule'!$C$7:$C$106,AGGREGATE(15,6,IFERROR((ROW('Batch Schedule'!$A$7:$A$106)-ROW('Batch Schedule'!$A$7)+1)/('Batch Schedule'!$P$7:$P$106="Unscheduled"),""),$A170))),"")</f>
        <v/>
      </c>
      <c r="E170" s="9">
        <f>IFERROR(IF($A170="","",INDEX('Batch Schedule'!$D$7:$D$106,AGGREGATE(15,6,IFERROR((ROW('Batch Schedule'!$A$7:$A$106)-ROW('Batch Schedule'!$A$7)+1)/('Batch Schedule'!$P$7:$P$106="Unscheduled"),""),$A170))),"")</f>
        <v/>
      </c>
      <c r="F170" s="15">
        <f>IFERROR(IF($A170="","",INDEX('Batch Schedule'!$E$7:$E$106,AGGREGATE(15,6,IFERROR((ROW('Batch Schedule'!$A$7:$A$106)-ROW('Batch Schedule'!$A$7)+1)/('Batch Schedule'!$P$7:$P$106="Unscheduled"),""),$A170))),"")</f>
        <v/>
      </c>
      <c r="G170" s="9">
        <f>IFERROR(IF($A170="","",INDEX('Batch Schedule'!$F$7:$F$106,AGGREGATE(15,6,IFERROR((ROW('Batch Schedule'!$A$7:$A$106)-ROW('Batch Schedule'!$A$7)+1)/('Batch Schedule'!$P$7:$P$106="Unscheduled"),""),$A170))),"")</f>
        <v/>
      </c>
      <c r="H170" s="9">
        <f>IFERROR(IF($A170="","",INDEX('Batch Schedule'!$I$7:$I$106,AGGREGATE(15,6,IFERROR((ROW('Batch Schedule'!$A$7:$A$106)-ROW('Batch Schedule'!$A$7)+1)/('Batch Schedule'!$P$7:$P$106="Unscheduled"),""),$A170))),"")</f>
        <v/>
      </c>
      <c r="I170" s="9">
        <f>IFERROR(IF($A170="","",INDEX('Batch Schedule'!$L$7:$L$106,AGGREGATE(15,6,IFERROR((ROW('Batch Schedule'!$A$7:$A$106)-ROW('Batch Schedule'!$A$7)+1)/('Batch Schedule'!$P$7:$P$106="Unscheduled"),""),$A170))),"")</f>
        <v/>
      </c>
      <c r="J170" s="9">
        <f>IFERROR(IF($A170="","",INDEX('Batch Schedule'!$P$7:$P$106,AGGREGATE(15,6,IFERROR((ROW('Batch Schedule'!$A$7:$A$106)-ROW('Batch Schedule'!$A$7)+1)/('Batch Schedule'!$P$7:$P$106="Unscheduled"),""),$A170))),"")</f>
        <v/>
      </c>
    </row>
    <row r="171">
      <c r="A171" s="9">
        <f>IFERROR(IF(ROWS($A$117:A171)&lt;=SUMPRODUCT(--('Batch Schedule'!$P$7:$P$106="Unscheduled")),ROWS($A$117:A171),""),"")</f>
        <v/>
      </c>
      <c r="B171" s="9">
        <f>IFERROR(IF($A171="","",INDEX('Batch Schedule'!$A$7:$A$106,AGGREGATE(15,6,IFERROR((ROW('Batch Schedule'!$A$7:$A$106)-ROW('Batch Schedule'!$A$7)+1)/('Batch Schedule'!$P$7:$P$106="Unscheduled"),""),$A171))),"")</f>
        <v/>
      </c>
      <c r="C171" s="10">
        <f>IFERROR(IF($A171="","",INDEX('Batch Schedule'!$B$7:$B$106,AGGREGATE(15,6,IFERROR((ROW('Batch Schedule'!$A$7:$A$106)-ROW('Batch Schedule'!$A$7)+1)/('Batch Schedule'!$P$7:$P$106="Unscheduled"),""),$A171))),"")</f>
        <v/>
      </c>
      <c r="D171" s="9">
        <f>IFERROR(IF($A171="","",INDEX('Batch Schedule'!$C$7:$C$106,AGGREGATE(15,6,IFERROR((ROW('Batch Schedule'!$A$7:$A$106)-ROW('Batch Schedule'!$A$7)+1)/('Batch Schedule'!$P$7:$P$106="Unscheduled"),""),$A171))),"")</f>
        <v/>
      </c>
      <c r="E171" s="9">
        <f>IFERROR(IF($A171="","",INDEX('Batch Schedule'!$D$7:$D$106,AGGREGATE(15,6,IFERROR((ROW('Batch Schedule'!$A$7:$A$106)-ROW('Batch Schedule'!$A$7)+1)/('Batch Schedule'!$P$7:$P$106="Unscheduled"),""),$A171))),"")</f>
        <v/>
      </c>
      <c r="F171" s="15">
        <f>IFERROR(IF($A171="","",INDEX('Batch Schedule'!$E$7:$E$106,AGGREGATE(15,6,IFERROR((ROW('Batch Schedule'!$A$7:$A$106)-ROW('Batch Schedule'!$A$7)+1)/('Batch Schedule'!$P$7:$P$106="Unscheduled"),""),$A171))),"")</f>
        <v/>
      </c>
      <c r="G171" s="9">
        <f>IFERROR(IF($A171="","",INDEX('Batch Schedule'!$F$7:$F$106,AGGREGATE(15,6,IFERROR((ROW('Batch Schedule'!$A$7:$A$106)-ROW('Batch Schedule'!$A$7)+1)/('Batch Schedule'!$P$7:$P$106="Unscheduled"),""),$A171))),"")</f>
        <v/>
      </c>
      <c r="H171" s="9">
        <f>IFERROR(IF($A171="","",INDEX('Batch Schedule'!$I$7:$I$106,AGGREGATE(15,6,IFERROR((ROW('Batch Schedule'!$A$7:$A$106)-ROW('Batch Schedule'!$A$7)+1)/('Batch Schedule'!$P$7:$P$106="Unscheduled"),""),$A171))),"")</f>
        <v/>
      </c>
      <c r="I171" s="9">
        <f>IFERROR(IF($A171="","",INDEX('Batch Schedule'!$L$7:$L$106,AGGREGATE(15,6,IFERROR((ROW('Batch Schedule'!$A$7:$A$106)-ROW('Batch Schedule'!$A$7)+1)/('Batch Schedule'!$P$7:$P$106="Unscheduled"),""),$A171))),"")</f>
        <v/>
      </c>
      <c r="J171" s="9">
        <f>IFERROR(IF($A171="","",INDEX('Batch Schedule'!$P$7:$P$106,AGGREGATE(15,6,IFERROR((ROW('Batch Schedule'!$A$7:$A$106)-ROW('Batch Schedule'!$A$7)+1)/('Batch Schedule'!$P$7:$P$106="Unscheduled"),""),$A171))),"")</f>
        <v/>
      </c>
    </row>
    <row r="172">
      <c r="A172" s="9">
        <f>IFERROR(IF(ROWS($A$117:A172)&lt;=SUMPRODUCT(--('Batch Schedule'!$P$7:$P$106="Unscheduled")),ROWS($A$117:A172),""),"")</f>
        <v/>
      </c>
      <c r="B172" s="9">
        <f>IFERROR(IF($A172="","",INDEX('Batch Schedule'!$A$7:$A$106,AGGREGATE(15,6,IFERROR((ROW('Batch Schedule'!$A$7:$A$106)-ROW('Batch Schedule'!$A$7)+1)/('Batch Schedule'!$P$7:$P$106="Unscheduled"),""),$A172))),"")</f>
        <v/>
      </c>
      <c r="C172" s="10">
        <f>IFERROR(IF($A172="","",INDEX('Batch Schedule'!$B$7:$B$106,AGGREGATE(15,6,IFERROR((ROW('Batch Schedule'!$A$7:$A$106)-ROW('Batch Schedule'!$A$7)+1)/('Batch Schedule'!$P$7:$P$106="Unscheduled"),""),$A172))),"")</f>
        <v/>
      </c>
      <c r="D172" s="9">
        <f>IFERROR(IF($A172="","",INDEX('Batch Schedule'!$C$7:$C$106,AGGREGATE(15,6,IFERROR((ROW('Batch Schedule'!$A$7:$A$106)-ROW('Batch Schedule'!$A$7)+1)/('Batch Schedule'!$P$7:$P$106="Unscheduled"),""),$A172))),"")</f>
        <v/>
      </c>
      <c r="E172" s="9">
        <f>IFERROR(IF($A172="","",INDEX('Batch Schedule'!$D$7:$D$106,AGGREGATE(15,6,IFERROR((ROW('Batch Schedule'!$A$7:$A$106)-ROW('Batch Schedule'!$A$7)+1)/('Batch Schedule'!$P$7:$P$106="Unscheduled"),""),$A172))),"")</f>
        <v/>
      </c>
      <c r="F172" s="15">
        <f>IFERROR(IF($A172="","",INDEX('Batch Schedule'!$E$7:$E$106,AGGREGATE(15,6,IFERROR((ROW('Batch Schedule'!$A$7:$A$106)-ROW('Batch Schedule'!$A$7)+1)/('Batch Schedule'!$P$7:$P$106="Unscheduled"),""),$A172))),"")</f>
        <v/>
      </c>
      <c r="G172" s="9">
        <f>IFERROR(IF($A172="","",INDEX('Batch Schedule'!$F$7:$F$106,AGGREGATE(15,6,IFERROR((ROW('Batch Schedule'!$A$7:$A$106)-ROW('Batch Schedule'!$A$7)+1)/('Batch Schedule'!$P$7:$P$106="Unscheduled"),""),$A172))),"")</f>
        <v/>
      </c>
      <c r="H172" s="9">
        <f>IFERROR(IF($A172="","",INDEX('Batch Schedule'!$I$7:$I$106,AGGREGATE(15,6,IFERROR((ROW('Batch Schedule'!$A$7:$A$106)-ROW('Batch Schedule'!$A$7)+1)/('Batch Schedule'!$P$7:$P$106="Unscheduled"),""),$A172))),"")</f>
        <v/>
      </c>
      <c r="I172" s="9">
        <f>IFERROR(IF($A172="","",INDEX('Batch Schedule'!$L$7:$L$106,AGGREGATE(15,6,IFERROR((ROW('Batch Schedule'!$A$7:$A$106)-ROW('Batch Schedule'!$A$7)+1)/('Batch Schedule'!$P$7:$P$106="Unscheduled"),""),$A172))),"")</f>
        <v/>
      </c>
      <c r="J172" s="9">
        <f>IFERROR(IF($A172="","",INDEX('Batch Schedule'!$P$7:$P$106,AGGREGATE(15,6,IFERROR((ROW('Batch Schedule'!$A$7:$A$106)-ROW('Batch Schedule'!$A$7)+1)/('Batch Schedule'!$P$7:$P$106="Unscheduled"),""),$A172))),"")</f>
        <v/>
      </c>
    </row>
    <row r="173">
      <c r="A173" s="9">
        <f>IFERROR(IF(ROWS($A$117:A173)&lt;=SUMPRODUCT(--('Batch Schedule'!$P$7:$P$106="Unscheduled")),ROWS($A$117:A173),""),"")</f>
        <v/>
      </c>
      <c r="B173" s="9">
        <f>IFERROR(IF($A173="","",INDEX('Batch Schedule'!$A$7:$A$106,AGGREGATE(15,6,IFERROR((ROW('Batch Schedule'!$A$7:$A$106)-ROW('Batch Schedule'!$A$7)+1)/('Batch Schedule'!$P$7:$P$106="Unscheduled"),""),$A173))),"")</f>
        <v/>
      </c>
      <c r="C173" s="10">
        <f>IFERROR(IF($A173="","",INDEX('Batch Schedule'!$B$7:$B$106,AGGREGATE(15,6,IFERROR((ROW('Batch Schedule'!$A$7:$A$106)-ROW('Batch Schedule'!$A$7)+1)/('Batch Schedule'!$P$7:$P$106="Unscheduled"),""),$A173))),"")</f>
        <v/>
      </c>
      <c r="D173" s="9">
        <f>IFERROR(IF($A173="","",INDEX('Batch Schedule'!$C$7:$C$106,AGGREGATE(15,6,IFERROR((ROW('Batch Schedule'!$A$7:$A$106)-ROW('Batch Schedule'!$A$7)+1)/('Batch Schedule'!$P$7:$P$106="Unscheduled"),""),$A173))),"")</f>
        <v/>
      </c>
      <c r="E173" s="9">
        <f>IFERROR(IF($A173="","",INDEX('Batch Schedule'!$D$7:$D$106,AGGREGATE(15,6,IFERROR((ROW('Batch Schedule'!$A$7:$A$106)-ROW('Batch Schedule'!$A$7)+1)/('Batch Schedule'!$P$7:$P$106="Unscheduled"),""),$A173))),"")</f>
        <v/>
      </c>
      <c r="F173" s="15">
        <f>IFERROR(IF($A173="","",INDEX('Batch Schedule'!$E$7:$E$106,AGGREGATE(15,6,IFERROR((ROW('Batch Schedule'!$A$7:$A$106)-ROW('Batch Schedule'!$A$7)+1)/('Batch Schedule'!$P$7:$P$106="Unscheduled"),""),$A173))),"")</f>
        <v/>
      </c>
      <c r="G173" s="9">
        <f>IFERROR(IF($A173="","",INDEX('Batch Schedule'!$F$7:$F$106,AGGREGATE(15,6,IFERROR((ROW('Batch Schedule'!$A$7:$A$106)-ROW('Batch Schedule'!$A$7)+1)/('Batch Schedule'!$P$7:$P$106="Unscheduled"),""),$A173))),"")</f>
        <v/>
      </c>
      <c r="H173" s="9">
        <f>IFERROR(IF($A173="","",INDEX('Batch Schedule'!$I$7:$I$106,AGGREGATE(15,6,IFERROR((ROW('Batch Schedule'!$A$7:$A$106)-ROW('Batch Schedule'!$A$7)+1)/('Batch Schedule'!$P$7:$P$106="Unscheduled"),""),$A173))),"")</f>
        <v/>
      </c>
      <c r="I173" s="9">
        <f>IFERROR(IF($A173="","",INDEX('Batch Schedule'!$L$7:$L$106,AGGREGATE(15,6,IFERROR((ROW('Batch Schedule'!$A$7:$A$106)-ROW('Batch Schedule'!$A$7)+1)/('Batch Schedule'!$P$7:$P$106="Unscheduled"),""),$A173))),"")</f>
        <v/>
      </c>
      <c r="J173" s="9">
        <f>IFERROR(IF($A173="","",INDEX('Batch Schedule'!$P$7:$P$106,AGGREGATE(15,6,IFERROR((ROW('Batch Schedule'!$A$7:$A$106)-ROW('Batch Schedule'!$A$7)+1)/('Batch Schedule'!$P$7:$P$106="Unscheduled"),""),$A173))),"")</f>
        <v/>
      </c>
    </row>
    <row r="174">
      <c r="A174" s="9">
        <f>IFERROR(IF(ROWS($A$117:A174)&lt;=SUMPRODUCT(--('Batch Schedule'!$P$7:$P$106="Unscheduled")),ROWS($A$117:A174),""),"")</f>
        <v/>
      </c>
      <c r="B174" s="9">
        <f>IFERROR(IF($A174="","",INDEX('Batch Schedule'!$A$7:$A$106,AGGREGATE(15,6,IFERROR((ROW('Batch Schedule'!$A$7:$A$106)-ROW('Batch Schedule'!$A$7)+1)/('Batch Schedule'!$P$7:$P$106="Unscheduled"),""),$A174))),"")</f>
        <v/>
      </c>
      <c r="C174" s="10">
        <f>IFERROR(IF($A174="","",INDEX('Batch Schedule'!$B$7:$B$106,AGGREGATE(15,6,IFERROR((ROW('Batch Schedule'!$A$7:$A$106)-ROW('Batch Schedule'!$A$7)+1)/('Batch Schedule'!$P$7:$P$106="Unscheduled"),""),$A174))),"")</f>
        <v/>
      </c>
      <c r="D174" s="9">
        <f>IFERROR(IF($A174="","",INDEX('Batch Schedule'!$C$7:$C$106,AGGREGATE(15,6,IFERROR((ROW('Batch Schedule'!$A$7:$A$106)-ROW('Batch Schedule'!$A$7)+1)/('Batch Schedule'!$P$7:$P$106="Unscheduled"),""),$A174))),"")</f>
        <v/>
      </c>
      <c r="E174" s="9">
        <f>IFERROR(IF($A174="","",INDEX('Batch Schedule'!$D$7:$D$106,AGGREGATE(15,6,IFERROR((ROW('Batch Schedule'!$A$7:$A$106)-ROW('Batch Schedule'!$A$7)+1)/('Batch Schedule'!$P$7:$P$106="Unscheduled"),""),$A174))),"")</f>
        <v/>
      </c>
      <c r="F174" s="15">
        <f>IFERROR(IF($A174="","",INDEX('Batch Schedule'!$E$7:$E$106,AGGREGATE(15,6,IFERROR((ROW('Batch Schedule'!$A$7:$A$106)-ROW('Batch Schedule'!$A$7)+1)/('Batch Schedule'!$P$7:$P$106="Unscheduled"),""),$A174))),"")</f>
        <v/>
      </c>
      <c r="G174" s="9">
        <f>IFERROR(IF($A174="","",INDEX('Batch Schedule'!$F$7:$F$106,AGGREGATE(15,6,IFERROR((ROW('Batch Schedule'!$A$7:$A$106)-ROW('Batch Schedule'!$A$7)+1)/('Batch Schedule'!$P$7:$P$106="Unscheduled"),""),$A174))),"")</f>
        <v/>
      </c>
      <c r="H174" s="9">
        <f>IFERROR(IF($A174="","",INDEX('Batch Schedule'!$I$7:$I$106,AGGREGATE(15,6,IFERROR((ROW('Batch Schedule'!$A$7:$A$106)-ROW('Batch Schedule'!$A$7)+1)/('Batch Schedule'!$P$7:$P$106="Unscheduled"),""),$A174))),"")</f>
        <v/>
      </c>
      <c r="I174" s="9">
        <f>IFERROR(IF($A174="","",INDEX('Batch Schedule'!$L$7:$L$106,AGGREGATE(15,6,IFERROR((ROW('Batch Schedule'!$A$7:$A$106)-ROW('Batch Schedule'!$A$7)+1)/('Batch Schedule'!$P$7:$P$106="Unscheduled"),""),$A174))),"")</f>
        <v/>
      </c>
      <c r="J174" s="9">
        <f>IFERROR(IF($A174="","",INDEX('Batch Schedule'!$P$7:$P$106,AGGREGATE(15,6,IFERROR((ROW('Batch Schedule'!$A$7:$A$106)-ROW('Batch Schedule'!$A$7)+1)/('Batch Schedule'!$P$7:$P$106="Unscheduled"),""),$A174))),"")</f>
        <v/>
      </c>
    </row>
    <row r="175">
      <c r="A175" s="9">
        <f>IFERROR(IF(ROWS($A$117:A175)&lt;=SUMPRODUCT(--('Batch Schedule'!$P$7:$P$106="Unscheduled")),ROWS($A$117:A175),""),"")</f>
        <v/>
      </c>
      <c r="B175" s="9">
        <f>IFERROR(IF($A175="","",INDEX('Batch Schedule'!$A$7:$A$106,AGGREGATE(15,6,IFERROR((ROW('Batch Schedule'!$A$7:$A$106)-ROW('Batch Schedule'!$A$7)+1)/('Batch Schedule'!$P$7:$P$106="Unscheduled"),""),$A175))),"")</f>
        <v/>
      </c>
      <c r="C175" s="10">
        <f>IFERROR(IF($A175="","",INDEX('Batch Schedule'!$B$7:$B$106,AGGREGATE(15,6,IFERROR((ROW('Batch Schedule'!$A$7:$A$106)-ROW('Batch Schedule'!$A$7)+1)/('Batch Schedule'!$P$7:$P$106="Unscheduled"),""),$A175))),"")</f>
        <v/>
      </c>
      <c r="D175" s="9">
        <f>IFERROR(IF($A175="","",INDEX('Batch Schedule'!$C$7:$C$106,AGGREGATE(15,6,IFERROR((ROW('Batch Schedule'!$A$7:$A$106)-ROW('Batch Schedule'!$A$7)+1)/('Batch Schedule'!$P$7:$P$106="Unscheduled"),""),$A175))),"")</f>
        <v/>
      </c>
      <c r="E175" s="9">
        <f>IFERROR(IF($A175="","",INDEX('Batch Schedule'!$D$7:$D$106,AGGREGATE(15,6,IFERROR((ROW('Batch Schedule'!$A$7:$A$106)-ROW('Batch Schedule'!$A$7)+1)/('Batch Schedule'!$P$7:$P$106="Unscheduled"),""),$A175))),"")</f>
        <v/>
      </c>
      <c r="F175" s="15">
        <f>IFERROR(IF($A175="","",INDEX('Batch Schedule'!$E$7:$E$106,AGGREGATE(15,6,IFERROR((ROW('Batch Schedule'!$A$7:$A$106)-ROW('Batch Schedule'!$A$7)+1)/('Batch Schedule'!$P$7:$P$106="Unscheduled"),""),$A175))),"")</f>
        <v/>
      </c>
      <c r="G175" s="9">
        <f>IFERROR(IF($A175="","",INDEX('Batch Schedule'!$F$7:$F$106,AGGREGATE(15,6,IFERROR((ROW('Batch Schedule'!$A$7:$A$106)-ROW('Batch Schedule'!$A$7)+1)/('Batch Schedule'!$P$7:$P$106="Unscheduled"),""),$A175))),"")</f>
        <v/>
      </c>
      <c r="H175" s="9">
        <f>IFERROR(IF($A175="","",INDEX('Batch Schedule'!$I$7:$I$106,AGGREGATE(15,6,IFERROR((ROW('Batch Schedule'!$A$7:$A$106)-ROW('Batch Schedule'!$A$7)+1)/('Batch Schedule'!$P$7:$P$106="Unscheduled"),""),$A175))),"")</f>
        <v/>
      </c>
      <c r="I175" s="9">
        <f>IFERROR(IF($A175="","",INDEX('Batch Schedule'!$L$7:$L$106,AGGREGATE(15,6,IFERROR((ROW('Batch Schedule'!$A$7:$A$106)-ROW('Batch Schedule'!$A$7)+1)/('Batch Schedule'!$P$7:$P$106="Unscheduled"),""),$A175))),"")</f>
        <v/>
      </c>
      <c r="J175" s="9">
        <f>IFERROR(IF($A175="","",INDEX('Batch Schedule'!$P$7:$P$106,AGGREGATE(15,6,IFERROR((ROW('Batch Schedule'!$A$7:$A$106)-ROW('Batch Schedule'!$A$7)+1)/('Batch Schedule'!$P$7:$P$106="Unscheduled"),""),$A175))),"")</f>
        <v/>
      </c>
    </row>
    <row r="176">
      <c r="A176" s="9">
        <f>IFERROR(IF(ROWS($A$117:A176)&lt;=SUMPRODUCT(--('Batch Schedule'!$P$7:$P$106="Unscheduled")),ROWS($A$117:A176),""),"")</f>
        <v/>
      </c>
      <c r="B176" s="9">
        <f>IFERROR(IF($A176="","",INDEX('Batch Schedule'!$A$7:$A$106,AGGREGATE(15,6,IFERROR((ROW('Batch Schedule'!$A$7:$A$106)-ROW('Batch Schedule'!$A$7)+1)/('Batch Schedule'!$P$7:$P$106="Unscheduled"),""),$A176))),"")</f>
        <v/>
      </c>
      <c r="C176" s="10">
        <f>IFERROR(IF($A176="","",INDEX('Batch Schedule'!$B$7:$B$106,AGGREGATE(15,6,IFERROR((ROW('Batch Schedule'!$A$7:$A$106)-ROW('Batch Schedule'!$A$7)+1)/('Batch Schedule'!$P$7:$P$106="Unscheduled"),""),$A176))),"")</f>
        <v/>
      </c>
      <c r="D176" s="9">
        <f>IFERROR(IF($A176="","",INDEX('Batch Schedule'!$C$7:$C$106,AGGREGATE(15,6,IFERROR((ROW('Batch Schedule'!$A$7:$A$106)-ROW('Batch Schedule'!$A$7)+1)/('Batch Schedule'!$P$7:$P$106="Unscheduled"),""),$A176))),"")</f>
        <v/>
      </c>
      <c r="E176" s="9">
        <f>IFERROR(IF($A176="","",INDEX('Batch Schedule'!$D$7:$D$106,AGGREGATE(15,6,IFERROR((ROW('Batch Schedule'!$A$7:$A$106)-ROW('Batch Schedule'!$A$7)+1)/('Batch Schedule'!$P$7:$P$106="Unscheduled"),""),$A176))),"")</f>
        <v/>
      </c>
      <c r="F176" s="15">
        <f>IFERROR(IF($A176="","",INDEX('Batch Schedule'!$E$7:$E$106,AGGREGATE(15,6,IFERROR((ROW('Batch Schedule'!$A$7:$A$106)-ROW('Batch Schedule'!$A$7)+1)/('Batch Schedule'!$P$7:$P$106="Unscheduled"),""),$A176))),"")</f>
        <v/>
      </c>
      <c r="G176" s="9">
        <f>IFERROR(IF($A176="","",INDEX('Batch Schedule'!$F$7:$F$106,AGGREGATE(15,6,IFERROR((ROW('Batch Schedule'!$A$7:$A$106)-ROW('Batch Schedule'!$A$7)+1)/('Batch Schedule'!$P$7:$P$106="Unscheduled"),""),$A176))),"")</f>
        <v/>
      </c>
      <c r="H176" s="9">
        <f>IFERROR(IF($A176="","",INDEX('Batch Schedule'!$I$7:$I$106,AGGREGATE(15,6,IFERROR((ROW('Batch Schedule'!$A$7:$A$106)-ROW('Batch Schedule'!$A$7)+1)/('Batch Schedule'!$P$7:$P$106="Unscheduled"),""),$A176))),"")</f>
        <v/>
      </c>
      <c r="I176" s="9">
        <f>IFERROR(IF($A176="","",INDEX('Batch Schedule'!$L$7:$L$106,AGGREGATE(15,6,IFERROR((ROW('Batch Schedule'!$A$7:$A$106)-ROW('Batch Schedule'!$A$7)+1)/('Batch Schedule'!$P$7:$P$106="Unscheduled"),""),$A176))),"")</f>
        <v/>
      </c>
      <c r="J176" s="9">
        <f>IFERROR(IF($A176="","",INDEX('Batch Schedule'!$P$7:$P$106,AGGREGATE(15,6,IFERROR((ROW('Batch Schedule'!$A$7:$A$106)-ROW('Batch Schedule'!$A$7)+1)/('Batch Schedule'!$P$7:$P$106="Unscheduled"),""),$A176))),"")</f>
        <v/>
      </c>
    </row>
    <row r="177">
      <c r="A177" s="9">
        <f>IFERROR(IF(ROWS($A$117:A177)&lt;=SUMPRODUCT(--('Batch Schedule'!$P$7:$P$106="Unscheduled")),ROWS($A$117:A177),""),"")</f>
        <v/>
      </c>
      <c r="B177" s="9">
        <f>IFERROR(IF($A177="","",INDEX('Batch Schedule'!$A$7:$A$106,AGGREGATE(15,6,IFERROR((ROW('Batch Schedule'!$A$7:$A$106)-ROW('Batch Schedule'!$A$7)+1)/('Batch Schedule'!$P$7:$P$106="Unscheduled"),""),$A177))),"")</f>
        <v/>
      </c>
      <c r="C177" s="10">
        <f>IFERROR(IF($A177="","",INDEX('Batch Schedule'!$B$7:$B$106,AGGREGATE(15,6,IFERROR((ROW('Batch Schedule'!$A$7:$A$106)-ROW('Batch Schedule'!$A$7)+1)/('Batch Schedule'!$P$7:$P$106="Unscheduled"),""),$A177))),"")</f>
        <v/>
      </c>
      <c r="D177" s="9">
        <f>IFERROR(IF($A177="","",INDEX('Batch Schedule'!$C$7:$C$106,AGGREGATE(15,6,IFERROR((ROW('Batch Schedule'!$A$7:$A$106)-ROW('Batch Schedule'!$A$7)+1)/('Batch Schedule'!$P$7:$P$106="Unscheduled"),""),$A177))),"")</f>
        <v/>
      </c>
      <c r="E177" s="9">
        <f>IFERROR(IF($A177="","",INDEX('Batch Schedule'!$D$7:$D$106,AGGREGATE(15,6,IFERROR((ROW('Batch Schedule'!$A$7:$A$106)-ROW('Batch Schedule'!$A$7)+1)/('Batch Schedule'!$P$7:$P$106="Unscheduled"),""),$A177))),"")</f>
        <v/>
      </c>
      <c r="F177" s="15">
        <f>IFERROR(IF($A177="","",INDEX('Batch Schedule'!$E$7:$E$106,AGGREGATE(15,6,IFERROR((ROW('Batch Schedule'!$A$7:$A$106)-ROW('Batch Schedule'!$A$7)+1)/('Batch Schedule'!$P$7:$P$106="Unscheduled"),""),$A177))),"")</f>
        <v/>
      </c>
      <c r="G177" s="9">
        <f>IFERROR(IF($A177="","",INDEX('Batch Schedule'!$F$7:$F$106,AGGREGATE(15,6,IFERROR((ROW('Batch Schedule'!$A$7:$A$106)-ROW('Batch Schedule'!$A$7)+1)/('Batch Schedule'!$P$7:$P$106="Unscheduled"),""),$A177))),"")</f>
        <v/>
      </c>
      <c r="H177" s="9">
        <f>IFERROR(IF($A177="","",INDEX('Batch Schedule'!$I$7:$I$106,AGGREGATE(15,6,IFERROR((ROW('Batch Schedule'!$A$7:$A$106)-ROW('Batch Schedule'!$A$7)+1)/('Batch Schedule'!$P$7:$P$106="Unscheduled"),""),$A177))),"")</f>
        <v/>
      </c>
      <c r="I177" s="9">
        <f>IFERROR(IF($A177="","",INDEX('Batch Schedule'!$L$7:$L$106,AGGREGATE(15,6,IFERROR((ROW('Batch Schedule'!$A$7:$A$106)-ROW('Batch Schedule'!$A$7)+1)/('Batch Schedule'!$P$7:$P$106="Unscheduled"),""),$A177))),"")</f>
        <v/>
      </c>
      <c r="J177" s="9">
        <f>IFERROR(IF($A177="","",INDEX('Batch Schedule'!$P$7:$P$106,AGGREGATE(15,6,IFERROR((ROW('Batch Schedule'!$A$7:$A$106)-ROW('Batch Schedule'!$A$7)+1)/('Batch Schedule'!$P$7:$P$106="Unscheduled"),""),$A177))),"")</f>
        <v/>
      </c>
    </row>
    <row r="178">
      <c r="A178" s="9">
        <f>IFERROR(IF(ROWS($A$117:A178)&lt;=SUMPRODUCT(--('Batch Schedule'!$P$7:$P$106="Unscheduled")),ROWS($A$117:A178),""),"")</f>
        <v/>
      </c>
      <c r="B178" s="9">
        <f>IFERROR(IF($A178="","",INDEX('Batch Schedule'!$A$7:$A$106,AGGREGATE(15,6,IFERROR((ROW('Batch Schedule'!$A$7:$A$106)-ROW('Batch Schedule'!$A$7)+1)/('Batch Schedule'!$P$7:$P$106="Unscheduled"),""),$A178))),"")</f>
        <v/>
      </c>
      <c r="C178" s="10">
        <f>IFERROR(IF($A178="","",INDEX('Batch Schedule'!$B$7:$B$106,AGGREGATE(15,6,IFERROR((ROW('Batch Schedule'!$A$7:$A$106)-ROW('Batch Schedule'!$A$7)+1)/('Batch Schedule'!$P$7:$P$106="Unscheduled"),""),$A178))),"")</f>
        <v/>
      </c>
      <c r="D178" s="9">
        <f>IFERROR(IF($A178="","",INDEX('Batch Schedule'!$C$7:$C$106,AGGREGATE(15,6,IFERROR((ROW('Batch Schedule'!$A$7:$A$106)-ROW('Batch Schedule'!$A$7)+1)/('Batch Schedule'!$P$7:$P$106="Unscheduled"),""),$A178))),"")</f>
        <v/>
      </c>
      <c r="E178" s="9">
        <f>IFERROR(IF($A178="","",INDEX('Batch Schedule'!$D$7:$D$106,AGGREGATE(15,6,IFERROR((ROW('Batch Schedule'!$A$7:$A$106)-ROW('Batch Schedule'!$A$7)+1)/('Batch Schedule'!$P$7:$P$106="Unscheduled"),""),$A178))),"")</f>
        <v/>
      </c>
      <c r="F178" s="15">
        <f>IFERROR(IF($A178="","",INDEX('Batch Schedule'!$E$7:$E$106,AGGREGATE(15,6,IFERROR((ROW('Batch Schedule'!$A$7:$A$106)-ROW('Batch Schedule'!$A$7)+1)/('Batch Schedule'!$P$7:$P$106="Unscheduled"),""),$A178))),"")</f>
        <v/>
      </c>
      <c r="G178" s="9">
        <f>IFERROR(IF($A178="","",INDEX('Batch Schedule'!$F$7:$F$106,AGGREGATE(15,6,IFERROR((ROW('Batch Schedule'!$A$7:$A$106)-ROW('Batch Schedule'!$A$7)+1)/('Batch Schedule'!$P$7:$P$106="Unscheduled"),""),$A178))),"")</f>
        <v/>
      </c>
      <c r="H178" s="9">
        <f>IFERROR(IF($A178="","",INDEX('Batch Schedule'!$I$7:$I$106,AGGREGATE(15,6,IFERROR((ROW('Batch Schedule'!$A$7:$A$106)-ROW('Batch Schedule'!$A$7)+1)/('Batch Schedule'!$P$7:$P$106="Unscheduled"),""),$A178))),"")</f>
        <v/>
      </c>
      <c r="I178" s="9">
        <f>IFERROR(IF($A178="","",INDEX('Batch Schedule'!$L$7:$L$106,AGGREGATE(15,6,IFERROR((ROW('Batch Schedule'!$A$7:$A$106)-ROW('Batch Schedule'!$A$7)+1)/('Batch Schedule'!$P$7:$P$106="Unscheduled"),""),$A178))),"")</f>
        <v/>
      </c>
      <c r="J178" s="9">
        <f>IFERROR(IF($A178="","",INDEX('Batch Schedule'!$P$7:$P$106,AGGREGATE(15,6,IFERROR((ROW('Batch Schedule'!$A$7:$A$106)-ROW('Batch Schedule'!$A$7)+1)/('Batch Schedule'!$P$7:$P$106="Unscheduled"),""),$A178))),"")</f>
        <v/>
      </c>
    </row>
    <row r="179">
      <c r="A179" s="9">
        <f>IFERROR(IF(ROWS($A$117:A179)&lt;=SUMPRODUCT(--('Batch Schedule'!$P$7:$P$106="Unscheduled")),ROWS($A$117:A179),""),"")</f>
        <v/>
      </c>
      <c r="B179" s="9">
        <f>IFERROR(IF($A179="","",INDEX('Batch Schedule'!$A$7:$A$106,AGGREGATE(15,6,IFERROR((ROW('Batch Schedule'!$A$7:$A$106)-ROW('Batch Schedule'!$A$7)+1)/('Batch Schedule'!$P$7:$P$106="Unscheduled"),""),$A179))),"")</f>
        <v/>
      </c>
      <c r="C179" s="10">
        <f>IFERROR(IF($A179="","",INDEX('Batch Schedule'!$B$7:$B$106,AGGREGATE(15,6,IFERROR((ROW('Batch Schedule'!$A$7:$A$106)-ROW('Batch Schedule'!$A$7)+1)/('Batch Schedule'!$P$7:$P$106="Unscheduled"),""),$A179))),"")</f>
        <v/>
      </c>
      <c r="D179" s="9">
        <f>IFERROR(IF($A179="","",INDEX('Batch Schedule'!$C$7:$C$106,AGGREGATE(15,6,IFERROR((ROW('Batch Schedule'!$A$7:$A$106)-ROW('Batch Schedule'!$A$7)+1)/('Batch Schedule'!$P$7:$P$106="Unscheduled"),""),$A179))),"")</f>
        <v/>
      </c>
      <c r="E179" s="9">
        <f>IFERROR(IF($A179="","",INDEX('Batch Schedule'!$D$7:$D$106,AGGREGATE(15,6,IFERROR((ROW('Batch Schedule'!$A$7:$A$106)-ROW('Batch Schedule'!$A$7)+1)/('Batch Schedule'!$P$7:$P$106="Unscheduled"),""),$A179))),"")</f>
        <v/>
      </c>
      <c r="F179" s="15">
        <f>IFERROR(IF($A179="","",INDEX('Batch Schedule'!$E$7:$E$106,AGGREGATE(15,6,IFERROR((ROW('Batch Schedule'!$A$7:$A$106)-ROW('Batch Schedule'!$A$7)+1)/('Batch Schedule'!$P$7:$P$106="Unscheduled"),""),$A179))),"")</f>
        <v/>
      </c>
      <c r="G179" s="9">
        <f>IFERROR(IF($A179="","",INDEX('Batch Schedule'!$F$7:$F$106,AGGREGATE(15,6,IFERROR((ROW('Batch Schedule'!$A$7:$A$106)-ROW('Batch Schedule'!$A$7)+1)/('Batch Schedule'!$P$7:$P$106="Unscheduled"),""),$A179))),"")</f>
        <v/>
      </c>
      <c r="H179" s="9">
        <f>IFERROR(IF($A179="","",INDEX('Batch Schedule'!$I$7:$I$106,AGGREGATE(15,6,IFERROR((ROW('Batch Schedule'!$A$7:$A$106)-ROW('Batch Schedule'!$A$7)+1)/('Batch Schedule'!$P$7:$P$106="Unscheduled"),""),$A179))),"")</f>
        <v/>
      </c>
      <c r="I179" s="9">
        <f>IFERROR(IF($A179="","",INDEX('Batch Schedule'!$L$7:$L$106,AGGREGATE(15,6,IFERROR((ROW('Batch Schedule'!$A$7:$A$106)-ROW('Batch Schedule'!$A$7)+1)/('Batch Schedule'!$P$7:$P$106="Unscheduled"),""),$A179))),"")</f>
        <v/>
      </c>
      <c r="J179" s="9">
        <f>IFERROR(IF($A179="","",INDEX('Batch Schedule'!$P$7:$P$106,AGGREGATE(15,6,IFERROR((ROW('Batch Schedule'!$A$7:$A$106)-ROW('Batch Schedule'!$A$7)+1)/('Batch Schedule'!$P$7:$P$106="Unscheduled"),""),$A179))),"")</f>
        <v/>
      </c>
    </row>
    <row r="180">
      <c r="A180" s="9">
        <f>IFERROR(IF(ROWS($A$117:A180)&lt;=SUMPRODUCT(--('Batch Schedule'!$P$7:$P$106="Unscheduled")),ROWS($A$117:A180),""),"")</f>
        <v/>
      </c>
      <c r="B180" s="9">
        <f>IFERROR(IF($A180="","",INDEX('Batch Schedule'!$A$7:$A$106,AGGREGATE(15,6,IFERROR((ROW('Batch Schedule'!$A$7:$A$106)-ROW('Batch Schedule'!$A$7)+1)/('Batch Schedule'!$P$7:$P$106="Unscheduled"),""),$A180))),"")</f>
        <v/>
      </c>
      <c r="C180" s="10">
        <f>IFERROR(IF($A180="","",INDEX('Batch Schedule'!$B$7:$B$106,AGGREGATE(15,6,IFERROR((ROW('Batch Schedule'!$A$7:$A$106)-ROW('Batch Schedule'!$A$7)+1)/('Batch Schedule'!$P$7:$P$106="Unscheduled"),""),$A180))),"")</f>
        <v/>
      </c>
      <c r="D180" s="9">
        <f>IFERROR(IF($A180="","",INDEX('Batch Schedule'!$C$7:$C$106,AGGREGATE(15,6,IFERROR((ROW('Batch Schedule'!$A$7:$A$106)-ROW('Batch Schedule'!$A$7)+1)/('Batch Schedule'!$P$7:$P$106="Unscheduled"),""),$A180))),"")</f>
        <v/>
      </c>
      <c r="E180" s="9">
        <f>IFERROR(IF($A180="","",INDEX('Batch Schedule'!$D$7:$D$106,AGGREGATE(15,6,IFERROR((ROW('Batch Schedule'!$A$7:$A$106)-ROW('Batch Schedule'!$A$7)+1)/('Batch Schedule'!$P$7:$P$106="Unscheduled"),""),$A180))),"")</f>
        <v/>
      </c>
      <c r="F180" s="15">
        <f>IFERROR(IF($A180="","",INDEX('Batch Schedule'!$E$7:$E$106,AGGREGATE(15,6,IFERROR((ROW('Batch Schedule'!$A$7:$A$106)-ROW('Batch Schedule'!$A$7)+1)/('Batch Schedule'!$P$7:$P$106="Unscheduled"),""),$A180))),"")</f>
        <v/>
      </c>
      <c r="G180" s="9">
        <f>IFERROR(IF($A180="","",INDEX('Batch Schedule'!$F$7:$F$106,AGGREGATE(15,6,IFERROR((ROW('Batch Schedule'!$A$7:$A$106)-ROW('Batch Schedule'!$A$7)+1)/('Batch Schedule'!$P$7:$P$106="Unscheduled"),""),$A180))),"")</f>
        <v/>
      </c>
      <c r="H180" s="9">
        <f>IFERROR(IF($A180="","",INDEX('Batch Schedule'!$I$7:$I$106,AGGREGATE(15,6,IFERROR((ROW('Batch Schedule'!$A$7:$A$106)-ROW('Batch Schedule'!$A$7)+1)/('Batch Schedule'!$P$7:$P$106="Unscheduled"),""),$A180))),"")</f>
        <v/>
      </c>
      <c r="I180" s="9">
        <f>IFERROR(IF($A180="","",INDEX('Batch Schedule'!$L$7:$L$106,AGGREGATE(15,6,IFERROR((ROW('Batch Schedule'!$A$7:$A$106)-ROW('Batch Schedule'!$A$7)+1)/('Batch Schedule'!$P$7:$P$106="Unscheduled"),""),$A180))),"")</f>
        <v/>
      </c>
      <c r="J180" s="9">
        <f>IFERROR(IF($A180="","",INDEX('Batch Schedule'!$P$7:$P$106,AGGREGATE(15,6,IFERROR((ROW('Batch Schedule'!$A$7:$A$106)-ROW('Batch Schedule'!$A$7)+1)/('Batch Schedule'!$P$7:$P$106="Unscheduled"),""),$A180))),"")</f>
        <v/>
      </c>
    </row>
    <row r="181">
      <c r="A181" s="9">
        <f>IFERROR(IF(ROWS($A$117:A181)&lt;=SUMPRODUCT(--('Batch Schedule'!$P$7:$P$106="Unscheduled")),ROWS($A$117:A181),""),"")</f>
        <v/>
      </c>
      <c r="B181" s="9">
        <f>IFERROR(IF($A181="","",INDEX('Batch Schedule'!$A$7:$A$106,AGGREGATE(15,6,IFERROR((ROW('Batch Schedule'!$A$7:$A$106)-ROW('Batch Schedule'!$A$7)+1)/('Batch Schedule'!$P$7:$P$106="Unscheduled"),""),$A181))),"")</f>
        <v/>
      </c>
      <c r="C181" s="10">
        <f>IFERROR(IF($A181="","",INDEX('Batch Schedule'!$B$7:$B$106,AGGREGATE(15,6,IFERROR((ROW('Batch Schedule'!$A$7:$A$106)-ROW('Batch Schedule'!$A$7)+1)/('Batch Schedule'!$P$7:$P$106="Unscheduled"),""),$A181))),"")</f>
        <v/>
      </c>
      <c r="D181" s="9">
        <f>IFERROR(IF($A181="","",INDEX('Batch Schedule'!$C$7:$C$106,AGGREGATE(15,6,IFERROR((ROW('Batch Schedule'!$A$7:$A$106)-ROW('Batch Schedule'!$A$7)+1)/('Batch Schedule'!$P$7:$P$106="Unscheduled"),""),$A181))),"")</f>
        <v/>
      </c>
      <c r="E181" s="9">
        <f>IFERROR(IF($A181="","",INDEX('Batch Schedule'!$D$7:$D$106,AGGREGATE(15,6,IFERROR((ROW('Batch Schedule'!$A$7:$A$106)-ROW('Batch Schedule'!$A$7)+1)/('Batch Schedule'!$P$7:$P$106="Unscheduled"),""),$A181))),"")</f>
        <v/>
      </c>
      <c r="F181" s="15">
        <f>IFERROR(IF($A181="","",INDEX('Batch Schedule'!$E$7:$E$106,AGGREGATE(15,6,IFERROR((ROW('Batch Schedule'!$A$7:$A$106)-ROW('Batch Schedule'!$A$7)+1)/('Batch Schedule'!$P$7:$P$106="Unscheduled"),""),$A181))),"")</f>
        <v/>
      </c>
      <c r="G181" s="9">
        <f>IFERROR(IF($A181="","",INDEX('Batch Schedule'!$F$7:$F$106,AGGREGATE(15,6,IFERROR((ROW('Batch Schedule'!$A$7:$A$106)-ROW('Batch Schedule'!$A$7)+1)/('Batch Schedule'!$P$7:$P$106="Unscheduled"),""),$A181))),"")</f>
        <v/>
      </c>
      <c r="H181" s="9">
        <f>IFERROR(IF($A181="","",INDEX('Batch Schedule'!$I$7:$I$106,AGGREGATE(15,6,IFERROR((ROW('Batch Schedule'!$A$7:$A$106)-ROW('Batch Schedule'!$A$7)+1)/('Batch Schedule'!$P$7:$P$106="Unscheduled"),""),$A181))),"")</f>
        <v/>
      </c>
      <c r="I181" s="9">
        <f>IFERROR(IF($A181="","",INDEX('Batch Schedule'!$L$7:$L$106,AGGREGATE(15,6,IFERROR((ROW('Batch Schedule'!$A$7:$A$106)-ROW('Batch Schedule'!$A$7)+1)/('Batch Schedule'!$P$7:$P$106="Unscheduled"),""),$A181))),"")</f>
        <v/>
      </c>
      <c r="J181" s="9">
        <f>IFERROR(IF($A181="","",INDEX('Batch Schedule'!$P$7:$P$106,AGGREGATE(15,6,IFERROR((ROW('Batch Schedule'!$A$7:$A$106)-ROW('Batch Schedule'!$A$7)+1)/('Batch Schedule'!$P$7:$P$106="Unscheduled"),""),$A181))),"")</f>
        <v/>
      </c>
    </row>
    <row r="182">
      <c r="A182" s="9">
        <f>IFERROR(IF(ROWS($A$117:A182)&lt;=SUMPRODUCT(--('Batch Schedule'!$P$7:$P$106="Unscheduled")),ROWS($A$117:A182),""),"")</f>
        <v/>
      </c>
      <c r="B182" s="9">
        <f>IFERROR(IF($A182="","",INDEX('Batch Schedule'!$A$7:$A$106,AGGREGATE(15,6,IFERROR((ROW('Batch Schedule'!$A$7:$A$106)-ROW('Batch Schedule'!$A$7)+1)/('Batch Schedule'!$P$7:$P$106="Unscheduled"),""),$A182))),"")</f>
        <v/>
      </c>
      <c r="C182" s="10">
        <f>IFERROR(IF($A182="","",INDEX('Batch Schedule'!$B$7:$B$106,AGGREGATE(15,6,IFERROR((ROW('Batch Schedule'!$A$7:$A$106)-ROW('Batch Schedule'!$A$7)+1)/('Batch Schedule'!$P$7:$P$106="Unscheduled"),""),$A182))),"")</f>
        <v/>
      </c>
      <c r="D182" s="9">
        <f>IFERROR(IF($A182="","",INDEX('Batch Schedule'!$C$7:$C$106,AGGREGATE(15,6,IFERROR((ROW('Batch Schedule'!$A$7:$A$106)-ROW('Batch Schedule'!$A$7)+1)/('Batch Schedule'!$P$7:$P$106="Unscheduled"),""),$A182))),"")</f>
        <v/>
      </c>
      <c r="E182" s="9">
        <f>IFERROR(IF($A182="","",INDEX('Batch Schedule'!$D$7:$D$106,AGGREGATE(15,6,IFERROR((ROW('Batch Schedule'!$A$7:$A$106)-ROW('Batch Schedule'!$A$7)+1)/('Batch Schedule'!$P$7:$P$106="Unscheduled"),""),$A182))),"")</f>
        <v/>
      </c>
      <c r="F182" s="15">
        <f>IFERROR(IF($A182="","",INDEX('Batch Schedule'!$E$7:$E$106,AGGREGATE(15,6,IFERROR((ROW('Batch Schedule'!$A$7:$A$106)-ROW('Batch Schedule'!$A$7)+1)/('Batch Schedule'!$P$7:$P$106="Unscheduled"),""),$A182))),"")</f>
        <v/>
      </c>
      <c r="G182" s="9">
        <f>IFERROR(IF($A182="","",INDEX('Batch Schedule'!$F$7:$F$106,AGGREGATE(15,6,IFERROR((ROW('Batch Schedule'!$A$7:$A$106)-ROW('Batch Schedule'!$A$7)+1)/('Batch Schedule'!$P$7:$P$106="Unscheduled"),""),$A182))),"")</f>
        <v/>
      </c>
      <c r="H182" s="9">
        <f>IFERROR(IF($A182="","",INDEX('Batch Schedule'!$I$7:$I$106,AGGREGATE(15,6,IFERROR((ROW('Batch Schedule'!$A$7:$A$106)-ROW('Batch Schedule'!$A$7)+1)/('Batch Schedule'!$P$7:$P$106="Unscheduled"),""),$A182))),"")</f>
        <v/>
      </c>
      <c r="I182" s="9">
        <f>IFERROR(IF($A182="","",INDEX('Batch Schedule'!$L$7:$L$106,AGGREGATE(15,6,IFERROR((ROW('Batch Schedule'!$A$7:$A$106)-ROW('Batch Schedule'!$A$7)+1)/('Batch Schedule'!$P$7:$P$106="Unscheduled"),""),$A182))),"")</f>
        <v/>
      </c>
      <c r="J182" s="9">
        <f>IFERROR(IF($A182="","",INDEX('Batch Schedule'!$P$7:$P$106,AGGREGATE(15,6,IFERROR((ROW('Batch Schedule'!$A$7:$A$106)-ROW('Batch Schedule'!$A$7)+1)/('Batch Schedule'!$P$7:$P$106="Unscheduled"),""),$A182))),"")</f>
        <v/>
      </c>
    </row>
    <row r="183">
      <c r="A183" s="9">
        <f>IFERROR(IF(ROWS($A$117:A183)&lt;=SUMPRODUCT(--('Batch Schedule'!$P$7:$P$106="Unscheduled")),ROWS($A$117:A183),""),"")</f>
        <v/>
      </c>
      <c r="B183" s="9">
        <f>IFERROR(IF($A183="","",INDEX('Batch Schedule'!$A$7:$A$106,AGGREGATE(15,6,IFERROR((ROW('Batch Schedule'!$A$7:$A$106)-ROW('Batch Schedule'!$A$7)+1)/('Batch Schedule'!$P$7:$P$106="Unscheduled"),""),$A183))),"")</f>
        <v/>
      </c>
      <c r="C183" s="10">
        <f>IFERROR(IF($A183="","",INDEX('Batch Schedule'!$B$7:$B$106,AGGREGATE(15,6,IFERROR((ROW('Batch Schedule'!$A$7:$A$106)-ROW('Batch Schedule'!$A$7)+1)/('Batch Schedule'!$P$7:$P$106="Unscheduled"),""),$A183))),"")</f>
        <v/>
      </c>
      <c r="D183" s="9">
        <f>IFERROR(IF($A183="","",INDEX('Batch Schedule'!$C$7:$C$106,AGGREGATE(15,6,IFERROR((ROW('Batch Schedule'!$A$7:$A$106)-ROW('Batch Schedule'!$A$7)+1)/('Batch Schedule'!$P$7:$P$106="Unscheduled"),""),$A183))),"")</f>
        <v/>
      </c>
      <c r="E183" s="9">
        <f>IFERROR(IF($A183="","",INDEX('Batch Schedule'!$D$7:$D$106,AGGREGATE(15,6,IFERROR((ROW('Batch Schedule'!$A$7:$A$106)-ROW('Batch Schedule'!$A$7)+1)/('Batch Schedule'!$P$7:$P$106="Unscheduled"),""),$A183))),"")</f>
        <v/>
      </c>
      <c r="F183" s="15">
        <f>IFERROR(IF($A183="","",INDEX('Batch Schedule'!$E$7:$E$106,AGGREGATE(15,6,IFERROR((ROW('Batch Schedule'!$A$7:$A$106)-ROW('Batch Schedule'!$A$7)+1)/('Batch Schedule'!$P$7:$P$106="Unscheduled"),""),$A183))),"")</f>
        <v/>
      </c>
      <c r="G183" s="9">
        <f>IFERROR(IF($A183="","",INDEX('Batch Schedule'!$F$7:$F$106,AGGREGATE(15,6,IFERROR((ROW('Batch Schedule'!$A$7:$A$106)-ROW('Batch Schedule'!$A$7)+1)/('Batch Schedule'!$P$7:$P$106="Unscheduled"),""),$A183))),"")</f>
        <v/>
      </c>
      <c r="H183" s="9">
        <f>IFERROR(IF($A183="","",INDEX('Batch Schedule'!$I$7:$I$106,AGGREGATE(15,6,IFERROR((ROW('Batch Schedule'!$A$7:$A$106)-ROW('Batch Schedule'!$A$7)+1)/('Batch Schedule'!$P$7:$P$106="Unscheduled"),""),$A183))),"")</f>
        <v/>
      </c>
      <c r="I183" s="9">
        <f>IFERROR(IF($A183="","",INDEX('Batch Schedule'!$L$7:$L$106,AGGREGATE(15,6,IFERROR((ROW('Batch Schedule'!$A$7:$A$106)-ROW('Batch Schedule'!$A$7)+1)/('Batch Schedule'!$P$7:$P$106="Unscheduled"),""),$A183))),"")</f>
        <v/>
      </c>
      <c r="J183" s="9">
        <f>IFERROR(IF($A183="","",INDEX('Batch Schedule'!$P$7:$P$106,AGGREGATE(15,6,IFERROR((ROW('Batch Schedule'!$A$7:$A$106)-ROW('Batch Schedule'!$A$7)+1)/('Batch Schedule'!$P$7:$P$106="Unscheduled"),""),$A183))),"")</f>
        <v/>
      </c>
    </row>
    <row r="184">
      <c r="A184" s="9">
        <f>IFERROR(IF(ROWS($A$117:A184)&lt;=SUMPRODUCT(--('Batch Schedule'!$P$7:$P$106="Unscheduled")),ROWS($A$117:A184),""),"")</f>
        <v/>
      </c>
      <c r="B184" s="9">
        <f>IFERROR(IF($A184="","",INDEX('Batch Schedule'!$A$7:$A$106,AGGREGATE(15,6,IFERROR((ROW('Batch Schedule'!$A$7:$A$106)-ROW('Batch Schedule'!$A$7)+1)/('Batch Schedule'!$P$7:$P$106="Unscheduled"),""),$A184))),"")</f>
        <v/>
      </c>
      <c r="C184" s="10">
        <f>IFERROR(IF($A184="","",INDEX('Batch Schedule'!$B$7:$B$106,AGGREGATE(15,6,IFERROR((ROW('Batch Schedule'!$A$7:$A$106)-ROW('Batch Schedule'!$A$7)+1)/('Batch Schedule'!$P$7:$P$106="Unscheduled"),""),$A184))),"")</f>
        <v/>
      </c>
      <c r="D184" s="9">
        <f>IFERROR(IF($A184="","",INDEX('Batch Schedule'!$C$7:$C$106,AGGREGATE(15,6,IFERROR((ROW('Batch Schedule'!$A$7:$A$106)-ROW('Batch Schedule'!$A$7)+1)/('Batch Schedule'!$P$7:$P$106="Unscheduled"),""),$A184))),"")</f>
        <v/>
      </c>
      <c r="E184" s="9">
        <f>IFERROR(IF($A184="","",INDEX('Batch Schedule'!$D$7:$D$106,AGGREGATE(15,6,IFERROR((ROW('Batch Schedule'!$A$7:$A$106)-ROW('Batch Schedule'!$A$7)+1)/('Batch Schedule'!$P$7:$P$106="Unscheduled"),""),$A184))),"")</f>
        <v/>
      </c>
      <c r="F184" s="15">
        <f>IFERROR(IF($A184="","",INDEX('Batch Schedule'!$E$7:$E$106,AGGREGATE(15,6,IFERROR((ROW('Batch Schedule'!$A$7:$A$106)-ROW('Batch Schedule'!$A$7)+1)/('Batch Schedule'!$P$7:$P$106="Unscheduled"),""),$A184))),"")</f>
        <v/>
      </c>
      <c r="G184" s="9">
        <f>IFERROR(IF($A184="","",INDEX('Batch Schedule'!$F$7:$F$106,AGGREGATE(15,6,IFERROR((ROW('Batch Schedule'!$A$7:$A$106)-ROW('Batch Schedule'!$A$7)+1)/('Batch Schedule'!$P$7:$P$106="Unscheduled"),""),$A184))),"")</f>
        <v/>
      </c>
      <c r="H184" s="9">
        <f>IFERROR(IF($A184="","",INDEX('Batch Schedule'!$I$7:$I$106,AGGREGATE(15,6,IFERROR((ROW('Batch Schedule'!$A$7:$A$106)-ROW('Batch Schedule'!$A$7)+1)/('Batch Schedule'!$P$7:$P$106="Unscheduled"),""),$A184))),"")</f>
        <v/>
      </c>
      <c r="I184" s="9">
        <f>IFERROR(IF($A184="","",INDEX('Batch Schedule'!$L$7:$L$106,AGGREGATE(15,6,IFERROR((ROW('Batch Schedule'!$A$7:$A$106)-ROW('Batch Schedule'!$A$7)+1)/('Batch Schedule'!$P$7:$P$106="Unscheduled"),""),$A184))),"")</f>
        <v/>
      </c>
      <c r="J184" s="9">
        <f>IFERROR(IF($A184="","",INDEX('Batch Schedule'!$P$7:$P$106,AGGREGATE(15,6,IFERROR((ROW('Batch Schedule'!$A$7:$A$106)-ROW('Batch Schedule'!$A$7)+1)/('Batch Schedule'!$P$7:$P$106="Unscheduled"),""),$A184))),"")</f>
        <v/>
      </c>
    </row>
    <row r="185">
      <c r="A185" s="9">
        <f>IFERROR(IF(ROWS($A$117:A185)&lt;=SUMPRODUCT(--('Batch Schedule'!$P$7:$P$106="Unscheduled")),ROWS($A$117:A185),""),"")</f>
        <v/>
      </c>
      <c r="B185" s="9">
        <f>IFERROR(IF($A185="","",INDEX('Batch Schedule'!$A$7:$A$106,AGGREGATE(15,6,IFERROR((ROW('Batch Schedule'!$A$7:$A$106)-ROW('Batch Schedule'!$A$7)+1)/('Batch Schedule'!$P$7:$P$106="Unscheduled"),""),$A185))),"")</f>
        <v/>
      </c>
      <c r="C185" s="10">
        <f>IFERROR(IF($A185="","",INDEX('Batch Schedule'!$B$7:$B$106,AGGREGATE(15,6,IFERROR((ROW('Batch Schedule'!$A$7:$A$106)-ROW('Batch Schedule'!$A$7)+1)/('Batch Schedule'!$P$7:$P$106="Unscheduled"),""),$A185))),"")</f>
        <v/>
      </c>
      <c r="D185" s="9">
        <f>IFERROR(IF($A185="","",INDEX('Batch Schedule'!$C$7:$C$106,AGGREGATE(15,6,IFERROR((ROW('Batch Schedule'!$A$7:$A$106)-ROW('Batch Schedule'!$A$7)+1)/('Batch Schedule'!$P$7:$P$106="Unscheduled"),""),$A185))),"")</f>
        <v/>
      </c>
      <c r="E185" s="9">
        <f>IFERROR(IF($A185="","",INDEX('Batch Schedule'!$D$7:$D$106,AGGREGATE(15,6,IFERROR((ROW('Batch Schedule'!$A$7:$A$106)-ROW('Batch Schedule'!$A$7)+1)/('Batch Schedule'!$P$7:$P$106="Unscheduled"),""),$A185))),"")</f>
        <v/>
      </c>
      <c r="F185" s="15">
        <f>IFERROR(IF($A185="","",INDEX('Batch Schedule'!$E$7:$E$106,AGGREGATE(15,6,IFERROR((ROW('Batch Schedule'!$A$7:$A$106)-ROW('Batch Schedule'!$A$7)+1)/('Batch Schedule'!$P$7:$P$106="Unscheduled"),""),$A185))),"")</f>
        <v/>
      </c>
      <c r="G185" s="9">
        <f>IFERROR(IF($A185="","",INDEX('Batch Schedule'!$F$7:$F$106,AGGREGATE(15,6,IFERROR((ROW('Batch Schedule'!$A$7:$A$106)-ROW('Batch Schedule'!$A$7)+1)/('Batch Schedule'!$P$7:$P$106="Unscheduled"),""),$A185))),"")</f>
        <v/>
      </c>
      <c r="H185" s="9">
        <f>IFERROR(IF($A185="","",INDEX('Batch Schedule'!$I$7:$I$106,AGGREGATE(15,6,IFERROR((ROW('Batch Schedule'!$A$7:$A$106)-ROW('Batch Schedule'!$A$7)+1)/('Batch Schedule'!$P$7:$P$106="Unscheduled"),""),$A185))),"")</f>
        <v/>
      </c>
      <c r="I185" s="9">
        <f>IFERROR(IF($A185="","",INDEX('Batch Schedule'!$L$7:$L$106,AGGREGATE(15,6,IFERROR((ROW('Batch Schedule'!$A$7:$A$106)-ROW('Batch Schedule'!$A$7)+1)/('Batch Schedule'!$P$7:$P$106="Unscheduled"),""),$A185))),"")</f>
        <v/>
      </c>
      <c r="J185" s="9">
        <f>IFERROR(IF($A185="","",INDEX('Batch Schedule'!$P$7:$P$106,AGGREGATE(15,6,IFERROR((ROW('Batch Schedule'!$A$7:$A$106)-ROW('Batch Schedule'!$A$7)+1)/('Batch Schedule'!$P$7:$P$106="Unscheduled"),""),$A185))),"")</f>
        <v/>
      </c>
    </row>
    <row r="186">
      <c r="A186" s="9">
        <f>IFERROR(IF(ROWS($A$117:A186)&lt;=SUMPRODUCT(--('Batch Schedule'!$P$7:$P$106="Unscheduled")),ROWS($A$117:A186),""),"")</f>
        <v/>
      </c>
      <c r="B186" s="9">
        <f>IFERROR(IF($A186="","",INDEX('Batch Schedule'!$A$7:$A$106,AGGREGATE(15,6,IFERROR((ROW('Batch Schedule'!$A$7:$A$106)-ROW('Batch Schedule'!$A$7)+1)/('Batch Schedule'!$P$7:$P$106="Unscheduled"),""),$A186))),"")</f>
        <v/>
      </c>
      <c r="C186" s="10">
        <f>IFERROR(IF($A186="","",INDEX('Batch Schedule'!$B$7:$B$106,AGGREGATE(15,6,IFERROR((ROW('Batch Schedule'!$A$7:$A$106)-ROW('Batch Schedule'!$A$7)+1)/('Batch Schedule'!$P$7:$P$106="Unscheduled"),""),$A186))),"")</f>
        <v/>
      </c>
      <c r="D186" s="9">
        <f>IFERROR(IF($A186="","",INDEX('Batch Schedule'!$C$7:$C$106,AGGREGATE(15,6,IFERROR((ROW('Batch Schedule'!$A$7:$A$106)-ROW('Batch Schedule'!$A$7)+1)/('Batch Schedule'!$P$7:$P$106="Unscheduled"),""),$A186))),"")</f>
        <v/>
      </c>
      <c r="E186" s="9">
        <f>IFERROR(IF($A186="","",INDEX('Batch Schedule'!$D$7:$D$106,AGGREGATE(15,6,IFERROR((ROW('Batch Schedule'!$A$7:$A$106)-ROW('Batch Schedule'!$A$7)+1)/('Batch Schedule'!$P$7:$P$106="Unscheduled"),""),$A186))),"")</f>
        <v/>
      </c>
      <c r="F186" s="15">
        <f>IFERROR(IF($A186="","",INDEX('Batch Schedule'!$E$7:$E$106,AGGREGATE(15,6,IFERROR((ROW('Batch Schedule'!$A$7:$A$106)-ROW('Batch Schedule'!$A$7)+1)/('Batch Schedule'!$P$7:$P$106="Unscheduled"),""),$A186))),"")</f>
        <v/>
      </c>
      <c r="G186" s="9">
        <f>IFERROR(IF($A186="","",INDEX('Batch Schedule'!$F$7:$F$106,AGGREGATE(15,6,IFERROR((ROW('Batch Schedule'!$A$7:$A$106)-ROW('Batch Schedule'!$A$7)+1)/('Batch Schedule'!$P$7:$P$106="Unscheduled"),""),$A186))),"")</f>
        <v/>
      </c>
      <c r="H186" s="9">
        <f>IFERROR(IF($A186="","",INDEX('Batch Schedule'!$I$7:$I$106,AGGREGATE(15,6,IFERROR((ROW('Batch Schedule'!$A$7:$A$106)-ROW('Batch Schedule'!$A$7)+1)/('Batch Schedule'!$P$7:$P$106="Unscheduled"),""),$A186))),"")</f>
        <v/>
      </c>
      <c r="I186" s="9">
        <f>IFERROR(IF($A186="","",INDEX('Batch Schedule'!$L$7:$L$106,AGGREGATE(15,6,IFERROR((ROW('Batch Schedule'!$A$7:$A$106)-ROW('Batch Schedule'!$A$7)+1)/('Batch Schedule'!$P$7:$P$106="Unscheduled"),""),$A186))),"")</f>
        <v/>
      </c>
      <c r="J186" s="9">
        <f>IFERROR(IF($A186="","",INDEX('Batch Schedule'!$P$7:$P$106,AGGREGATE(15,6,IFERROR((ROW('Batch Schedule'!$A$7:$A$106)-ROW('Batch Schedule'!$A$7)+1)/('Batch Schedule'!$P$7:$P$106="Unscheduled"),""),$A186))),"")</f>
        <v/>
      </c>
    </row>
    <row r="187">
      <c r="A187" s="9">
        <f>IFERROR(IF(ROWS($A$117:A187)&lt;=SUMPRODUCT(--('Batch Schedule'!$P$7:$P$106="Unscheduled")),ROWS($A$117:A187),""),"")</f>
        <v/>
      </c>
      <c r="B187" s="9">
        <f>IFERROR(IF($A187="","",INDEX('Batch Schedule'!$A$7:$A$106,AGGREGATE(15,6,IFERROR((ROW('Batch Schedule'!$A$7:$A$106)-ROW('Batch Schedule'!$A$7)+1)/('Batch Schedule'!$P$7:$P$106="Unscheduled"),""),$A187))),"")</f>
        <v/>
      </c>
      <c r="C187" s="10">
        <f>IFERROR(IF($A187="","",INDEX('Batch Schedule'!$B$7:$B$106,AGGREGATE(15,6,IFERROR((ROW('Batch Schedule'!$A$7:$A$106)-ROW('Batch Schedule'!$A$7)+1)/('Batch Schedule'!$P$7:$P$106="Unscheduled"),""),$A187))),"")</f>
        <v/>
      </c>
      <c r="D187" s="9">
        <f>IFERROR(IF($A187="","",INDEX('Batch Schedule'!$C$7:$C$106,AGGREGATE(15,6,IFERROR((ROW('Batch Schedule'!$A$7:$A$106)-ROW('Batch Schedule'!$A$7)+1)/('Batch Schedule'!$P$7:$P$106="Unscheduled"),""),$A187))),"")</f>
        <v/>
      </c>
      <c r="E187" s="9">
        <f>IFERROR(IF($A187="","",INDEX('Batch Schedule'!$D$7:$D$106,AGGREGATE(15,6,IFERROR((ROW('Batch Schedule'!$A$7:$A$106)-ROW('Batch Schedule'!$A$7)+1)/('Batch Schedule'!$P$7:$P$106="Unscheduled"),""),$A187))),"")</f>
        <v/>
      </c>
      <c r="F187" s="15">
        <f>IFERROR(IF($A187="","",INDEX('Batch Schedule'!$E$7:$E$106,AGGREGATE(15,6,IFERROR((ROW('Batch Schedule'!$A$7:$A$106)-ROW('Batch Schedule'!$A$7)+1)/('Batch Schedule'!$P$7:$P$106="Unscheduled"),""),$A187))),"")</f>
        <v/>
      </c>
      <c r="G187" s="9">
        <f>IFERROR(IF($A187="","",INDEX('Batch Schedule'!$F$7:$F$106,AGGREGATE(15,6,IFERROR((ROW('Batch Schedule'!$A$7:$A$106)-ROW('Batch Schedule'!$A$7)+1)/('Batch Schedule'!$P$7:$P$106="Unscheduled"),""),$A187))),"")</f>
        <v/>
      </c>
      <c r="H187" s="9">
        <f>IFERROR(IF($A187="","",INDEX('Batch Schedule'!$I$7:$I$106,AGGREGATE(15,6,IFERROR((ROW('Batch Schedule'!$A$7:$A$106)-ROW('Batch Schedule'!$A$7)+1)/('Batch Schedule'!$P$7:$P$106="Unscheduled"),""),$A187))),"")</f>
        <v/>
      </c>
      <c r="I187" s="9">
        <f>IFERROR(IF($A187="","",INDEX('Batch Schedule'!$L$7:$L$106,AGGREGATE(15,6,IFERROR((ROW('Batch Schedule'!$A$7:$A$106)-ROW('Batch Schedule'!$A$7)+1)/('Batch Schedule'!$P$7:$P$106="Unscheduled"),""),$A187))),"")</f>
        <v/>
      </c>
      <c r="J187" s="9">
        <f>IFERROR(IF($A187="","",INDEX('Batch Schedule'!$P$7:$P$106,AGGREGATE(15,6,IFERROR((ROW('Batch Schedule'!$A$7:$A$106)-ROW('Batch Schedule'!$A$7)+1)/('Batch Schedule'!$P$7:$P$106="Unscheduled"),""),$A187))),"")</f>
        <v/>
      </c>
    </row>
    <row r="188">
      <c r="A188" s="9">
        <f>IFERROR(IF(ROWS($A$117:A188)&lt;=SUMPRODUCT(--('Batch Schedule'!$P$7:$P$106="Unscheduled")),ROWS($A$117:A188),""),"")</f>
        <v/>
      </c>
      <c r="B188" s="9">
        <f>IFERROR(IF($A188="","",INDEX('Batch Schedule'!$A$7:$A$106,AGGREGATE(15,6,IFERROR((ROW('Batch Schedule'!$A$7:$A$106)-ROW('Batch Schedule'!$A$7)+1)/('Batch Schedule'!$P$7:$P$106="Unscheduled"),""),$A188))),"")</f>
        <v/>
      </c>
      <c r="C188" s="10">
        <f>IFERROR(IF($A188="","",INDEX('Batch Schedule'!$B$7:$B$106,AGGREGATE(15,6,IFERROR((ROW('Batch Schedule'!$A$7:$A$106)-ROW('Batch Schedule'!$A$7)+1)/('Batch Schedule'!$P$7:$P$106="Unscheduled"),""),$A188))),"")</f>
        <v/>
      </c>
      <c r="D188" s="9">
        <f>IFERROR(IF($A188="","",INDEX('Batch Schedule'!$C$7:$C$106,AGGREGATE(15,6,IFERROR((ROW('Batch Schedule'!$A$7:$A$106)-ROW('Batch Schedule'!$A$7)+1)/('Batch Schedule'!$P$7:$P$106="Unscheduled"),""),$A188))),"")</f>
        <v/>
      </c>
      <c r="E188" s="9">
        <f>IFERROR(IF($A188="","",INDEX('Batch Schedule'!$D$7:$D$106,AGGREGATE(15,6,IFERROR((ROW('Batch Schedule'!$A$7:$A$106)-ROW('Batch Schedule'!$A$7)+1)/('Batch Schedule'!$P$7:$P$106="Unscheduled"),""),$A188))),"")</f>
        <v/>
      </c>
      <c r="F188" s="15">
        <f>IFERROR(IF($A188="","",INDEX('Batch Schedule'!$E$7:$E$106,AGGREGATE(15,6,IFERROR((ROW('Batch Schedule'!$A$7:$A$106)-ROW('Batch Schedule'!$A$7)+1)/('Batch Schedule'!$P$7:$P$106="Unscheduled"),""),$A188))),"")</f>
        <v/>
      </c>
      <c r="G188" s="9">
        <f>IFERROR(IF($A188="","",INDEX('Batch Schedule'!$F$7:$F$106,AGGREGATE(15,6,IFERROR((ROW('Batch Schedule'!$A$7:$A$106)-ROW('Batch Schedule'!$A$7)+1)/('Batch Schedule'!$P$7:$P$106="Unscheduled"),""),$A188))),"")</f>
        <v/>
      </c>
      <c r="H188" s="9">
        <f>IFERROR(IF($A188="","",INDEX('Batch Schedule'!$I$7:$I$106,AGGREGATE(15,6,IFERROR((ROW('Batch Schedule'!$A$7:$A$106)-ROW('Batch Schedule'!$A$7)+1)/('Batch Schedule'!$P$7:$P$106="Unscheduled"),""),$A188))),"")</f>
        <v/>
      </c>
      <c r="I188" s="9">
        <f>IFERROR(IF($A188="","",INDEX('Batch Schedule'!$L$7:$L$106,AGGREGATE(15,6,IFERROR((ROW('Batch Schedule'!$A$7:$A$106)-ROW('Batch Schedule'!$A$7)+1)/('Batch Schedule'!$P$7:$P$106="Unscheduled"),""),$A188))),"")</f>
        <v/>
      </c>
      <c r="J188" s="9">
        <f>IFERROR(IF($A188="","",INDEX('Batch Schedule'!$P$7:$P$106,AGGREGATE(15,6,IFERROR((ROW('Batch Schedule'!$A$7:$A$106)-ROW('Batch Schedule'!$A$7)+1)/('Batch Schedule'!$P$7:$P$106="Unscheduled"),""),$A188))),"")</f>
        <v/>
      </c>
    </row>
    <row r="189">
      <c r="A189" s="9">
        <f>IFERROR(IF(ROWS($A$117:A189)&lt;=SUMPRODUCT(--('Batch Schedule'!$P$7:$P$106="Unscheduled")),ROWS($A$117:A189),""),"")</f>
        <v/>
      </c>
      <c r="B189" s="9">
        <f>IFERROR(IF($A189="","",INDEX('Batch Schedule'!$A$7:$A$106,AGGREGATE(15,6,IFERROR((ROW('Batch Schedule'!$A$7:$A$106)-ROW('Batch Schedule'!$A$7)+1)/('Batch Schedule'!$P$7:$P$106="Unscheduled"),""),$A189))),"")</f>
        <v/>
      </c>
      <c r="C189" s="10">
        <f>IFERROR(IF($A189="","",INDEX('Batch Schedule'!$B$7:$B$106,AGGREGATE(15,6,IFERROR((ROW('Batch Schedule'!$A$7:$A$106)-ROW('Batch Schedule'!$A$7)+1)/('Batch Schedule'!$P$7:$P$106="Unscheduled"),""),$A189))),"")</f>
        <v/>
      </c>
      <c r="D189" s="9">
        <f>IFERROR(IF($A189="","",INDEX('Batch Schedule'!$C$7:$C$106,AGGREGATE(15,6,IFERROR((ROW('Batch Schedule'!$A$7:$A$106)-ROW('Batch Schedule'!$A$7)+1)/('Batch Schedule'!$P$7:$P$106="Unscheduled"),""),$A189))),"")</f>
        <v/>
      </c>
      <c r="E189" s="9">
        <f>IFERROR(IF($A189="","",INDEX('Batch Schedule'!$D$7:$D$106,AGGREGATE(15,6,IFERROR((ROW('Batch Schedule'!$A$7:$A$106)-ROW('Batch Schedule'!$A$7)+1)/('Batch Schedule'!$P$7:$P$106="Unscheduled"),""),$A189))),"")</f>
        <v/>
      </c>
      <c r="F189" s="15">
        <f>IFERROR(IF($A189="","",INDEX('Batch Schedule'!$E$7:$E$106,AGGREGATE(15,6,IFERROR((ROW('Batch Schedule'!$A$7:$A$106)-ROW('Batch Schedule'!$A$7)+1)/('Batch Schedule'!$P$7:$P$106="Unscheduled"),""),$A189))),"")</f>
        <v/>
      </c>
      <c r="G189" s="9">
        <f>IFERROR(IF($A189="","",INDEX('Batch Schedule'!$F$7:$F$106,AGGREGATE(15,6,IFERROR((ROW('Batch Schedule'!$A$7:$A$106)-ROW('Batch Schedule'!$A$7)+1)/('Batch Schedule'!$P$7:$P$106="Unscheduled"),""),$A189))),"")</f>
        <v/>
      </c>
      <c r="H189" s="9">
        <f>IFERROR(IF($A189="","",INDEX('Batch Schedule'!$I$7:$I$106,AGGREGATE(15,6,IFERROR((ROW('Batch Schedule'!$A$7:$A$106)-ROW('Batch Schedule'!$A$7)+1)/('Batch Schedule'!$P$7:$P$106="Unscheduled"),""),$A189))),"")</f>
        <v/>
      </c>
      <c r="I189" s="9">
        <f>IFERROR(IF($A189="","",INDEX('Batch Schedule'!$L$7:$L$106,AGGREGATE(15,6,IFERROR((ROW('Batch Schedule'!$A$7:$A$106)-ROW('Batch Schedule'!$A$7)+1)/('Batch Schedule'!$P$7:$P$106="Unscheduled"),""),$A189))),"")</f>
        <v/>
      </c>
      <c r="J189" s="9">
        <f>IFERROR(IF($A189="","",INDEX('Batch Schedule'!$P$7:$P$106,AGGREGATE(15,6,IFERROR((ROW('Batch Schedule'!$A$7:$A$106)-ROW('Batch Schedule'!$A$7)+1)/('Batch Schedule'!$P$7:$P$106="Unscheduled"),""),$A189))),"")</f>
        <v/>
      </c>
    </row>
    <row r="190">
      <c r="A190" s="9">
        <f>IFERROR(IF(ROWS($A$117:A190)&lt;=SUMPRODUCT(--('Batch Schedule'!$P$7:$P$106="Unscheduled")),ROWS($A$117:A190),""),"")</f>
        <v/>
      </c>
      <c r="B190" s="9">
        <f>IFERROR(IF($A190="","",INDEX('Batch Schedule'!$A$7:$A$106,AGGREGATE(15,6,IFERROR((ROW('Batch Schedule'!$A$7:$A$106)-ROW('Batch Schedule'!$A$7)+1)/('Batch Schedule'!$P$7:$P$106="Unscheduled"),""),$A190))),"")</f>
        <v/>
      </c>
      <c r="C190" s="10">
        <f>IFERROR(IF($A190="","",INDEX('Batch Schedule'!$B$7:$B$106,AGGREGATE(15,6,IFERROR((ROW('Batch Schedule'!$A$7:$A$106)-ROW('Batch Schedule'!$A$7)+1)/('Batch Schedule'!$P$7:$P$106="Unscheduled"),""),$A190))),"")</f>
        <v/>
      </c>
      <c r="D190" s="9">
        <f>IFERROR(IF($A190="","",INDEX('Batch Schedule'!$C$7:$C$106,AGGREGATE(15,6,IFERROR((ROW('Batch Schedule'!$A$7:$A$106)-ROW('Batch Schedule'!$A$7)+1)/('Batch Schedule'!$P$7:$P$106="Unscheduled"),""),$A190))),"")</f>
        <v/>
      </c>
      <c r="E190" s="9">
        <f>IFERROR(IF($A190="","",INDEX('Batch Schedule'!$D$7:$D$106,AGGREGATE(15,6,IFERROR((ROW('Batch Schedule'!$A$7:$A$106)-ROW('Batch Schedule'!$A$7)+1)/('Batch Schedule'!$P$7:$P$106="Unscheduled"),""),$A190))),"")</f>
        <v/>
      </c>
      <c r="F190" s="15">
        <f>IFERROR(IF($A190="","",INDEX('Batch Schedule'!$E$7:$E$106,AGGREGATE(15,6,IFERROR((ROW('Batch Schedule'!$A$7:$A$106)-ROW('Batch Schedule'!$A$7)+1)/('Batch Schedule'!$P$7:$P$106="Unscheduled"),""),$A190))),"")</f>
        <v/>
      </c>
      <c r="G190" s="9">
        <f>IFERROR(IF($A190="","",INDEX('Batch Schedule'!$F$7:$F$106,AGGREGATE(15,6,IFERROR((ROW('Batch Schedule'!$A$7:$A$106)-ROW('Batch Schedule'!$A$7)+1)/('Batch Schedule'!$P$7:$P$106="Unscheduled"),""),$A190))),"")</f>
        <v/>
      </c>
      <c r="H190" s="9">
        <f>IFERROR(IF($A190="","",INDEX('Batch Schedule'!$I$7:$I$106,AGGREGATE(15,6,IFERROR((ROW('Batch Schedule'!$A$7:$A$106)-ROW('Batch Schedule'!$A$7)+1)/('Batch Schedule'!$P$7:$P$106="Unscheduled"),""),$A190))),"")</f>
        <v/>
      </c>
      <c r="I190" s="9">
        <f>IFERROR(IF($A190="","",INDEX('Batch Schedule'!$L$7:$L$106,AGGREGATE(15,6,IFERROR((ROW('Batch Schedule'!$A$7:$A$106)-ROW('Batch Schedule'!$A$7)+1)/('Batch Schedule'!$P$7:$P$106="Unscheduled"),""),$A190))),"")</f>
        <v/>
      </c>
      <c r="J190" s="9">
        <f>IFERROR(IF($A190="","",INDEX('Batch Schedule'!$P$7:$P$106,AGGREGATE(15,6,IFERROR((ROW('Batch Schedule'!$A$7:$A$106)-ROW('Batch Schedule'!$A$7)+1)/('Batch Schedule'!$P$7:$P$106="Unscheduled"),""),$A190))),"")</f>
        <v/>
      </c>
    </row>
    <row r="191">
      <c r="A191" s="9">
        <f>IFERROR(IF(ROWS($A$117:A191)&lt;=SUMPRODUCT(--('Batch Schedule'!$P$7:$P$106="Unscheduled")),ROWS($A$117:A191),""),"")</f>
        <v/>
      </c>
      <c r="B191" s="9">
        <f>IFERROR(IF($A191="","",INDEX('Batch Schedule'!$A$7:$A$106,AGGREGATE(15,6,IFERROR((ROW('Batch Schedule'!$A$7:$A$106)-ROW('Batch Schedule'!$A$7)+1)/('Batch Schedule'!$P$7:$P$106="Unscheduled"),""),$A191))),"")</f>
        <v/>
      </c>
      <c r="C191" s="10">
        <f>IFERROR(IF($A191="","",INDEX('Batch Schedule'!$B$7:$B$106,AGGREGATE(15,6,IFERROR((ROW('Batch Schedule'!$A$7:$A$106)-ROW('Batch Schedule'!$A$7)+1)/('Batch Schedule'!$P$7:$P$106="Unscheduled"),""),$A191))),"")</f>
        <v/>
      </c>
      <c r="D191" s="9">
        <f>IFERROR(IF($A191="","",INDEX('Batch Schedule'!$C$7:$C$106,AGGREGATE(15,6,IFERROR((ROW('Batch Schedule'!$A$7:$A$106)-ROW('Batch Schedule'!$A$7)+1)/('Batch Schedule'!$P$7:$P$106="Unscheduled"),""),$A191))),"")</f>
        <v/>
      </c>
      <c r="E191" s="9">
        <f>IFERROR(IF($A191="","",INDEX('Batch Schedule'!$D$7:$D$106,AGGREGATE(15,6,IFERROR((ROW('Batch Schedule'!$A$7:$A$106)-ROW('Batch Schedule'!$A$7)+1)/('Batch Schedule'!$P$7:$P$106="Unscheduled"),""),$A191))),"")</f>
        <v/>
      </c>
      <c r="F191" s="15">
        <f>IFERROR(IF($A191="","",INDEX('Batch Schedule'!$E$7:$E$106,AGGREGATE(15,6,IFERROR((ROW('Batch Schedule'!$A$7:$A$106)-ROW('Batch Schedule'!$A$7)+1)/('Batch Schedule'!$P$7:$P$106="Unscheduled"),""),$A191))),"")</f>
        <v/>
      </c>
      <c r="G191" s="9">
        <f>IFERROR(IF($A191="","",INDEX('Batch Schedule'!$F$7:$F$106,AGGREGATE(15,6,IFERROR((ROW('Batch Schedule'!$A$7:$A$106)-ROW('Batch Schedule'!$A$7)+1)/('Batch Schedule'!$P$7:$P$106="Unscheduled"),""),$A191))),"")</f>
        <v/>
      </c>
      <c r="H191" s="9">
        <f>IFERROR(IF($A191="","",INDEX('Batch Schedule'!$I$7:$I$106,AGGREGATE(15,6,IFERROR((ROW('Batch Schedule'!$A$7:$A$106)-ROW('Batch Schedule'!$A$7)+1)/('Batch Schedule'!$P$7:$P$106="Unscheduled"),""),$A191))),"")</f>
        <v/>
      </c>
      <c r="I191" s="9">
        <f>IFERROR(IF($A191="","",INDEX('Batch Schedule'!$L$7:$L$106,AGGREGATE(15,6,IFERROR((ROW('Batch Schedule'!$A$7:$A$106)-ROW('Batch Schedule'!$A$7)+1)/('Batch Schedule'!$P$7:$P$106="Unscheduled"),""),$A191))),"")</f>
        <v/>
      </c>
      <c r="J191" s="9">
        <f>IFERROR(IF($A191="","",INDEX('Batch Schedule'!$P$7:$P$106,AGGREGATE(15,6,IFERROR((ROW('Batch Schedule'!$A$7:$A$106)-ROW('Batch Schedule'!$A$7)+1)/('Batch Schedule'!$P$7:$P$106="Unscheduled"),""),$A191))),"")</f>
        <v/>
      </c>
    </row>
    <row r="192">
      <c r="A192" s="9">
        <f>IFERROR(IF(ROWS($A$117:A192)&lt;=SUMPRODUCT(--('Batch Schedule'!$P$7:$P$106="Unscheduled")),ROWS($A$117:A192),""),"")</f>
        <v/>
      </c>
      <c r="B192" s="9">
        <f>IFERROR(IF($A192="","",INDEX('Batch Schedule'!$A$7:$A$106,AGGREGATE(15,6,IFERROR((ROW('Batch Schedule'!$A$7:$A$106)-ROW('Batch Schedule'!$A$7)+1)/('Batch Schedule'!$P$7:$P$106="Unscheduled"),""),$A192))),"")</f>
        <v/>
      </c>
      <c r="C192" s="10">
        <f>IFERROR(IF($A192="","",INDEX('Batch Schedule'!$B$7:$B$106,AGGREGATE(15,6,IFERROR((ROW('Batch Schedule'!$A$7:$A$106)-ROW('Batch Schedule'!$A$7)+1)/('Batch Schedule'!$P$7:$P$106="Unscheduled"),""),$A192))),"")</f>
        <v/>
      </c>
      <c r="D192" s="9">
        <f>IFERROR(IF($A192="","",INDEX('Batch Schedule'!$C$7:$C$106,AGGREGATE(15,6,IFERROR((ROW('Batch Schedule'!$A$7:$A$106)-ROW('Batch Schedule'!$A$7)+1)/('Batch Schedule'!$P$7:$P$106="Unscheduled"),""),$A192))),"")</f>
        <v/>
      </c>
      <c r="E192" s="9">
        <f>IFERROR(IF($A192="","",INDEX('Batch Schedule'!$D$7:$D$106,AGGREGATE(15,6,IFERROR((ROW('Batch Schedule'!$A$7:$A$106)-ROW('Batch Schedule'!$A$7)+1)/('Batch Schedule'!$P$7:$P$106="Unscheduled"),""),$A192))),"")</f>
        <v/>
      </c>
      <c r="F192" s="15">
        <f>IFERROR(IF($A192="","",INDEX('Batch Schedule'!$E$7:$E$106,AGGREGATE(15,6,IFERROR((ROW('Batch Schedule'!$A$7:$A$106)-ROW('Batch Schedule'!$A$7)+1)/('Batch Schedule'!$P$7:$P$106="Unscheduled"),""),$A192))),"")</f>
        <v/>
      </c>
      <c r="G192" s="9">
        <f>IFERROR(IF($A192="","",INDEX('Batch Schedule'!$F$7:$F$106,AGGREGATE(15,6,IFERROR((ROW('Batch Schedule'!$A$7:$A$106)-ROW('Batch Schedule'!$A$7)+1)/('Batch Schedule'!$P$7:$P$106="Unscheduled"),""),$A192))),"")</f>
        <v/>
      </c>
      <c r="H192" s="9">
        <f>IFERROR(IF($A192="","",INDEX('Batch Schedule'!$I$7:$I$106,AGGREGATE(15,6,IFERROR((ROW('Batch Schedule'!$A$7:$A$106)-ROW('Batch Schedule'!$A$7)+1)/('Batch Schedule'!$P$7:$P$106="Unscheduled"),""),$A192))),"")</f>
        <v/>
      </c>
      <c r="I192" s="9">
        <f>IFERROR(IF($A192="","",INDEX('Batch Schedule'!$L$7:$L$106,AGGREGATE(15,6,IFERROR((ROW('Batch Schedule'!$A$7:$A$106)-ROW('Batch Schedule'!$A$7)+1)/('Batch Schedule'!$P$7:$P$106="Unscheduled"),""),$A192))),"")</f>
        <v/>
      </c>
      <c r="J192" s="9">
        <f>IFERROR(IF($A192="","",INDEX('Batch Schedule'!$P$7:$P$106,AGGREGATE(15,6,IFERROR((ROW('Batch Schedule'!$A$7:$A$106)-ROW('Batch Schedule'!$A$7)+1)/('Batch Schedule'!$P$7:$P$106="Unscheduled"),""),$A192))),"")</f>
        <v/>
      </c>
    </row>
    <row r="193">
      <c r="A193" s="9">
        <f>IFERROR(IF(ROWS($A$117:A193)&lt;=SUMPRODUCT(--('Batch Schedule'!$P$7:$P$106="Unscheduled")),ROWS($A$117:A193),""),"")</f>
        <v/>
      </c>
      <c r="B193" s="9">
        <f>IFERROR(IF($A193="","",INDEX('Batch Schedule'!$A$7:$A$106,AGGREGATE(15,6,IFERROR((ROW('Batch Schedule'!$A$7:$A$106)-ROW('Batch Schedule'!$A$7)+1)/('Batch Schedule'!$P$7:$P$106="Unscheduled"),""),$A193))),"")</f>
        <v/>
      </c>
      <c r="C193" s="10">
        <f>IFERROR(IF($A193="","",INDEX('Batch Schedule'!$B$7:$B$106,AGGREGATE(15,6,IFERROR((ROW('Batch Schedule'!$A$7:$A$106)-ROW('Batch Schedule'!$A$7)+1)/('Batch Schedule'!$P$7:$P$106="Unscheduled"),""),$A193))),"")</f>
        <v/>
      </c>
      <c r="D193" s="9">
        <f>IFERROR(IF($A193="","",INDEX('Batch Schedule'!$C$7:$C$106,AGGREGATE(15,6,IFERROR((ROW('Batch Schedule'!$A$7:$A$106)-ROW('Batch Schedule'!$A$7)+1)/('Batch Schedule'!$P$7:$P$106="Unscheduled"),""),$A193))),"")</f>
        <v/>
      </c>
      <c r="E193" s="9">
        <f>IFERROR(IF($A193="","",INDEX('Batch Schedule'!$D$7:$D$106,AGGREGATE(15,6,IFERROR((ROW('Batch Schedule'!$A$7:$A$106)-ROW('Batch Schedule'!$A$7)+1)/('Batch Schedule'!$P$7:$P$106="Unscheduled"),""),$A193))),"")</f>
        <v/>
      </c>
      <c r="F193" s="15">
        <f>IFERROR(IF($A193="","",INDEX('Batch Schedule'!$E$7:$E$106,AGGREGATE(15,6,IFERROR((ROW('Batch Schedule'!$A$7:$A$106)-ROW('Batch Schedule'!$A$7)+1)/('Batch Schedule'!$P$7:$P$106="Unscheduled"),""),$A193))),"")</f>
        <v/>
      </c>
      <c r="G193" s="9">
        <f>IFERROR(IF($A193="","",INDEX('Batch Schedule'!$F$7:$F$106,AGGREGATE(15,6,IFERROR((ROW('Batch Schedule'!$A$7:$A$106)-ROW('Batch Schedule'!$A$7)+1)/('Batch Schedule'!$P$7:$P$106="Unscheduled"),""),$A193))),"")</f>
        <v/>
      </c>
      <c r="H193" s="9">
        <f>IFERROR(IF($A193="","",INDEX('Batch Schedule'!$I$7:$I$106,AGGREGATE(15,6,IFERROR((ROW('Batch Schedule'!$A$7:$A$106)-ROW('Batch Schedule'!$A$7)+1)/('Batch Schedule'!$P$7:$P$106="Unscheduled"),""),$A193))),"")</f>
        <v/>
      </c>
      <c r="I193" s="9">
        <f>IFERROR(IF($A193="","",INDEX('Batch Schedule'!$L$7:$L$106,AGGREGATE(15,6,IFERROR((ROW('Batch Schedule'!$A$7:$A$106)-ROW('Batch Schedule'!$A$7)+1)/('Batch Schedule'!$P$7:$P$106="Unscheduled"),""),$A193))),"")</f>
        <v/>
      </c>
      <c r="J193" s="9">
        <f>IFERROR(IF($A193="","",INDEX('Batch Schedule'!$P$7:$P$106,AGGREGATE(15,6,IFERROR((ROW('Batch Schedule'!$A$7:$A$106)-ROW('Batch Schedule'!$A$7)+1)/('Batch Schedule'!$P$7:$P$106="Unscheduled"),""),$A193))),"")</f>
        <v/>
      </c>
    </row>
    <row r="194">
      <c r="A194" s="9">
        <f>IFERROR(IF(ROWS($A$117:A194)&lt;=SUMPRODUCT(--('Batch Schedule'!$P$7:$P$106="Unscheduled")),ROWS($A$117:A194),""),"")</f>
        <v/>
      </c>
      <c r="B194" s="9">
        <f>IFERROR(IF($A194="","",INDEX('Batch Schedule'!$A$7:$A$106,AGGREGATE(15,6,IFERROR((ROW('Batch Schedule'!$A$7:$A$106)-ROW('Batch Schedule'!$A$7)+1)/('Batch Schedule'!$P$7:$P$106="Unscheduled"),""),$A194))),"")</f>
        <v/>
      </c>
      <c r="C194" s="10">
        <f>IFERROR(IF($A194="","",INDEX('Batch Schedule'!$B$7:$B$106,AGGREGATE(15,6,IFERROR((ROW('Batch Schedule'!$A$7:$A$106)-ROW('Batch Schedule'!$A$7)+1)/('Batch Schedule'!$P$7:$P$106="Unscheduled"),""),$A194))),"")</f>
        <v/>
      </c>
      <c r="D194" s="9">
        <f>IFERROR(IF($A194="","",INDEX('Batch Schedule'!$C$7:$C$106,AGGREGATE(15,6,IFERROR((ROW('Batch Schedule'!$A$7:$A$106)-ROW('Batch Schedule'!$A$7)+1)/('Batch Schedule'!$P$7:$P$106="Unscheduled"),""),$A194))),"")</f>
        <v/>
      </c>
      <c r="E194" s="9">
        <f>IFERROR(IF($A194="","",INDEX('Batch Schedule'!$D$7:$D$106,AGGREGATE(15,6,IFERROR((ROW('Batch Schedule'!$A$7:$A$106)-ROW('Batch Schedule'!$A$7)+1)/('Batch Schedule'!$P$7:$P$106="Unscheduled"),""),$A194))),"")</f>
        <v/>
      </c>
      <c r="F194" s="15">
        <f>IFERROR(IF($A194="","",INDEX('Batch Schedule'!$E$7:$E$106,AGGREGATE(15,6,IFERROR((ROW('Batch Schedule'!$A$7:$A$106)-ROW('Batch Schedule'!$A$7)+1)/('Batch Schedule'!$P$7:$P$106="Unscheduled"),""),$A194))),"")</f>
        <v/>
      </c>
      <c r="G194" s="9">
        <f>IFERROR(IF($A194="","",INDEX('Batch Schedule'!$F$7:$F$106,AGGREGATE(15,6,IFERROR((ROW('Batch Schedule'!$A$7:$A$106)-ROW('Batch Schedule'!$A$7)+1)/('Batch Schedule'!$P$7:$P$106="Unscheduled"),""),$A194))),"")</f>
        <v/>
      </c>
      <c r="H194" s="9">
        <f>IFERROR(IF($A194="","",INDEX('Batch Schedule'!$I$7:$I$106,AGGREGATE(15,6,IFERROR((ROW('Batch Schedule'!$A$7:$A$106)-ROW('Batch Schedule'!$A$7)+1)/('Batch Schedule'!$P$7:$P$106="Unscheduled"),""),$A194))),"")</f>
        <v/>
      </c>
      <c r="I194" s="9">
        <f>IFERROR(IF($A194="","",INDEX('Batch Schedule'!$L$7:$L$106,AGGREGATE(15,6,IFERROR((ROW('Batch Schedule'!$A$7:$A$106)-ROW('Batch Schedule'!$A$7)+1)/('Batch Schedule'!$P$7:$P$106="Unscheduled"),""),$A194))),"")</f>
        <v/>
      </c>
      <c r="J194" s="9">
        <f>IFERROR(IF($A194="","",INDEX('Batch Schedule'!$P$7:$P$106,AGGREGATE(15,6,IFERROR((ROW('Batch Schedule'!$A$7:$A$106)-ROW('Batch Schedule'!$A$7)+1)/('Batch Schedule'!$P$7:$P$106="Unscheduled"),""),$A194))),"")</f>
        <v/>
      </c>
    </row>
    <row r="195">
      <c r="A195" s="9">
        <f>IFERROR(IF(ROWS($A$117:A195)&lt;=SUMPRODUCT(--('Batch Schedule'!$P$7:$P$106="Unscheduled")),ROWS($A$117:A195),""),"")</f>
        <v/>
      </c>
      <c r="B195" s="9">
        <f>IFERROR(IF($A195="","",INDEX('Batch Schedule'!$A$7:$A$106,AGGREGATE(15,6,IFERROR((ROW('Batch Schedule'!$A$7:$A$106)-ROW('Batch Schedule'!$A$7)+1)/('Batch Schedule'!$P$7:$P$106="Unscheduled"),""),$A195))),"")</f>
        <v/>
      </c>
      <c r="C195" s="10">
        <f>IFERROR(IF($A195="","",INDEX('Batch Schedule'!$B$7:$B$106,AGGREGATE(15,6,IFERROR((ROW('Batch Schedule'!$A$7:$A$106)-ROW('Batch Schedule'!$A$7)+1)/('Batch Schedule'!$P$7:$P$106="Unscheduled"),""),$A195))),"")</f>
        <v/>
      </c>
      <c r="D195" s="9">
        <f>IFERROR(IF($A195="","",INDEX('Batch Schedule'!$C$7:$C$106,AGGREGATE(15,6,IFERROR((ROW('Batch Schedule'!$A$7:$A$106)-ROW('Batch Schedule'!$A$7)+1)/('Batch Schedule'!$P$7:$P$106="Unscheduled"),""),$A195))),"")</f>
        <v/>
      </c>
      <c r="E195" s="9">
        <f>IFERROR(IF($A195="","",INDEX('Batch Schedule'!$D$7:$D$106,AGGREGATE(15,6,IFERROR((ROW('Batch Schedule'!$A$7:$A$106)-ROW('Batch Schedule'!$A$7)+1)/('Batch Schedule'!$P$7:$P$106="Unscheduled"),""),$A195))),"")</f>
        <v/>
      </c>
      <c r="F195" s="15">
        <f>IFERROR(IF($A195="","",INDEX('Batch Schedule'!$E$7:$E$106,AGGREGATE(15,6,IFERROR((ROW('Batch Schedule'!$A$7:$A$106)-ROW('Batch Schedule'!$A$7)+1)/('Batch Schedule'!$P$7:$P$106="Unscheduled"),""),$A195))),"")</f>
        <v/>
      </c>
      <c r="G195" s="9">
        <f>IFERROR(IF($A195="","",INDEX('Batch Schedule'!$F$7:$F$106,AGGREGATE(15,6,IFERROR((ROW('Batch Schedule'!$A$7:$A$106)-ROW('Batch Schedule'!$A$7)+1)/('Batch Schedule'!$P$7:$P$106="Unscheduled"),""),$A195))),"")</f>
        <v/>
      </c>
      <c r="H195" s="9">
        <f>IFERROR(IF($A195="","",INDEX('Batch Schedule'!$I$7:$I$106,AGGREGATE(15,6,IFERROR((ROW('Batch Schedule'!$A$7:$A$106)-ROW('Batch Schedule'!$A$7)+1)/('Batch Schedule'!$P$7:$P$106="Unscheduled"),""),$A195))),"")</f>
        <v/>
      </c>
      <c r="I195" s="9">
        <f>IFERROR(IF($A195="","",INDEX('Batch Schedule'!$L$7:$L$106,AGGREGATE(15,6,IFERROR((ROW('Batch Schedule'!$A$7:$A$106)-ROW('Batch Schedule'!$A$7)+1)/('Batch Schedule'!$P$7:$P$106="Unscheduled"),""),$A195))),"")</f>
        <v/>
      </c>
      <c r="J195" s="9">
        <f>IFERROR(IF($A195="","",INDEX('Batch Schedule'!$P$7:$P$106,AGGREGATE(15,6,IFERROR((ROW('Batch Schedule'!$A$7:$A$106)-ROW('Batch Schedule'!$A$7)+1)/('Batch Schedule'!$P$7:$P$106="Unscheduled"),""),$A195))),"")</f>
        <v/>
      </c>
    </row>
    <row r="196">
      <c r="A196" s="9">
        <f>IFERROR(IF(ROWS($A$117:A196)&lt;=SUMPRODUCT(--('Batch Schedule'!$P$7:$P$106="Unscheduled")),ROWS($A$117:A196),""),"")</f>
        <v/>
      </c>
      <c r="B196" s="9">
        <f>IFERROR(IF($A196="","",INDEX('Batch Schedule'!$A$7:$A$106,AGGREGATE(15,6,IFERROR((ROW('Batch Schedule'!$A$7:$A$106)-ROW('Batch Schedule'!$A$7)+1)/('Batch Schedule'!$P$7:$P$106="Unscheduled"),""),$A196))),"")</f>
        <v/>
      </c>
      <c r="C196" s="10">
        <f>IFERROR(IF($A196="","",INDEX('Batch Schedule'!$B$7:$B$106,AGGREGATE(15,6,IFERROR((ROW('Batch Schedule'!$A$7:$A$106)-ROW('Batch Schedule'!$A$7)+1)/('Batch Schedule'!$P$7:$P$106="Unscheduled"),""),$A196))),"")</f>
        <v/>
      </c>
      <c r="D196" s="9">
        <f>IFERROR(IF($A196="","",INDEX('Batch Schedule'!$C$7:$C$106,AGGREGATE(15,6,IFERROR((ROW('Batch Schedule'!$A$7:$A$106)-ROW('Batch Schedule'!$A$7)+1)/('Batch Schedule'!$P$7:$P$106="Unscheduled"),""),$A196))),"")</f>
        <v/>
      </c>
      <c r="E196" s="9">
        <f>IFERROR(IF($A196="","",INDEX('Batch Schedule'!$D$7:$D$106,AGGREGATE(15,6,IFERROR((ROW('Batch Schedule'!$A$7:$A$106)-ROW('Batch Schedule'!$A$7)+1)/('Batch Schedule'!$P$7:$P$106="Unscheduled"),""),$A196))),"")</f>
        <v/>
      </c>
      <c r="F196" s="15">
        <f>IFERROR(IF($A196="","",INDEX('Batch Schedule'!$E$7:$E$106,AGGREGATE(15,6,IFERROR((ROW('Batch Schedule'!$A$7:$A$106)-ROW('Batch Schedule'!$A$7)+1)/('Batch Schedule'!$P$7:$P$106="Unscheduled"),""),$A196))),"")</f>
        <v/>
      </c>
      <c r="G196" s="9">
        <f>IFERROR(IF($A196="","",INDEX('Batch Schedule'!$F$7:$F$106,AGGREGATE(15,6,IFERROR((ROW('Batch Schedule'!$A$7:$A$106)-ROW('Batch Schedule'!$A$7)+1)/('Batch Schedule'!$P$7:$P$106="Unscheduled"),""),$A196))),"")</f>
        <v/>
      </c>
      <c r="H196" s="9">
        <f>IFERROR(IF($A196="","",INDEX('Batch Schedule'!$I$7:$I$106,AGGREGATE(15,6,IFERROR((ROW('Batch Schedule'!$A$7:$A$106)-ROW('Batch Schedule'!$A$7)+1)/('Batch Schedule'!$P$7:$P$106="Unscheduled"),""),$A196))),"")</f>
        <v/>
      </c>
      <c r="I196" s="9">
        <f>IFERROR(IF($A196="","",INDEX('Batch Schedule'!$L$7:$L$106,AGGREGATE(15,6,IFERROR((ROW('Batch Schedule'!$A$7:$A$106)-ROW('Batch Schedule'!$A$7)+1)/('Batch Schedule'!$P$7:$P$106="Unscheduled"),""),$A196))),"")</f>
        <v/>
      </c>
      <c r="J196" s="9">
        <f>IFERROR(IF($A196="","",INDEX('Batch Schedule'!$P$7:$P$106,AGGREGATE(15,6,IFERROR((ROW('Batch Schedule'!$A$7:$A$106)-ROW('Batch Schedule'!$A$7)+1)/('Batch Schedule'!$P$7:$P$106="Unscheduled"),""),$A196))),"")</f>
        <v/>
      </c>
    </row>
    <row r="197">
      <c r="A197" s="9">
        <f>IFERROR(IF(ROWS($A$117:A197)&lt;=SUMPRODUCT(--('Batch Schedule'!$P$7:$P$106="Unscheduled")),ROWS($A$117:A197),""),"")</f>
        <v/>
      </c>
      <c r="B197" s="9">
        <f>IFERROR(IF($A197="","",INDEX('Batch Schedule'!$A$7:$A$106,AGGREGATE(15,6,IFERROR((ROW('Batch Schedule'!$A$7:$A$106)-ROW('Batch Schedule'!$A$7)+1)/('Batch Schedule'!$P$7:$P$106="Unscheduled"),""),$A197))),"")</f>
        <v/>
      </c>
      <c r="C197" s="10">
        <f>IFERROR(IF($A197="","",INDEX('Batch Schedule'!$B$7:$B$106,AGGREGATE(15,6,IFERROR((ROW('Batch Schedule'!$A$7:$A$106)-ROW('Batch Schedule'!$A$7)+1)/('Batch Schedule'!$P$7:$P$106="Unscheduled"),""),$A197))),"")</f>
        <v/>
      </c>
      <c r="D197" s="9">
        <f>IFERROR(IF($A197="","",INDEX('Batch Schedule'!$C$7:$C$106,AGGREGATE(15,6,IFERROR((ROW('Batch Schedule'!$A$7:$A$106)-ROW('Batch Schedule'!$A$7)+1)/('Batch Schedule'!$P$7:$P$106="Unscheduled"),""),$A197))),"")</f>
        <v/>
      </c>
      <c r="E197" s="9">
        <f>IFERROR(IF($A197="","",INDEX('Batch Schedule'!$D$7:$D$106,AGGREGATE(15,6,IFERROR((ROW('Batch Schedule'!$A$7:$A$106)-ROW('Batch Schedule'!$A$7)+1)/('Batch Schedule'!$P$7:$P$106="Unscheduled"),""),$A197))),"")</f>
        <v/>
      </c>
      <c r="F197" s="15">
        <f>IFERROR(IF($A197="","",INDEX('Batch Schedule'!$E$7:$E$106,AGGREGATE(15,6,IFERROR((ROW('Batch Schedule'!$A$7:$A$106)-ROW('Batch Schedule'!$A$7)+1)/('Batch Schedule'!$P$7:$P$106="Unscheduled"),""),$A197))),"")</f>
        <v/>
      </c>
      <c r="G197" s="9">
        <f>IFERROR(IF($A197="","",INDEX('Batch Schedule'!$F$7:$F$106,AGGREGATE(15,6,IFERROR((ROW('Batch Schedule'!$A$7:$A$106)-ROW('Batch Schedule'!$A$7)+1)/('Batch Schedule'!$P$7:$P$106="Unscheduled"),""),$A197))),"")</f>
        <v/>
      </c>
      <c r="H197" s="9">
        <f>IFERROR(IF($A197="","",INDEX('Batch Schedule'!$I$7:$I$106,AGGREGATE(15,6,IFERROR((ROW('Batch Schedule'!$A$7:$A$106)-ROW('Batch Schedule'!$A$7)+1)/('Batch Schedule'!$P$7:$P$106="Unscheduled"),""),$A197))),"")</f>
        <v/>
      </c>
      <c r="I197" s="9">
        <f>IFERROR(IF($A197="","",INDEX('Batch Schedule'!$L$7:$L$106,AGGREGATE(15,6,IFERROR((ROW('Batch Schedule'!$A$7:$A$106)-ROW('Batch Schedule'!$A$7)+1)/('Batch Schedule'!$P$7:$P$106="Unscheduled"),""),$A197))),"")</f>
        <v/>
      </c>
      <c r="J197" s="9">
        <f>IFERROR(IF($A197="","",INDEX('Batch Schedule'!$P$7:$P$106,AGGREGATE(15,6,IFERROR((ROW('Batch Schedule'!$A$7:$A$106)-ROW('Batch Schedule'!$A$7)+1)/('Batch Schedule'!$P$7:$P$106="Unscheduled"),""),$A197))),"")</f>
        <v/>
      </c>
    </row>
    <row r="198">
      <c r="A198" s="9">
        <f>IFERROR(IF(ROWS($A$117:A198)&lt;=SUMPRODUCT(--('Batch Schedule'!$P$7:$P$106="Unscheduled")),ROWS($A$117:A198),""),"")</f>
        <v/>
      </c>
      <c r="B198" s="9">
        <f>IFERROR(IF($A198="","",INDEX('Batch Schedule'!$A$7:$A$106,AGGREGATE(15,6,IFERROR((ROW('Batch Schedule'!$A$7:$A$106)-ROW('Batch Schedule'!$A$7)+1)/('Batch Schedule'!$P$7:$P$106="Unscheduled"),""),$A198))),"")</f>
        <v/>
      </c>
      <c r="C198" s="10">
        <f>IFERROR(IF($A198="","",INDEX('Batch Schedule'!$B$7:$B$106,AGGREGATE(15,6,IFERROR((ROW('Batch Schedule'!$A$7:$A$106)-ROW('Batch Schedule'!$A$7)+1)/('Batch Schedule'!$P$7:$P$106="Unscheduled"),""),$A198))),"")</f>
        <v/>
      </c>
      <c r="D198" s="9">
        <f>IFERROR(IF($A198="","",INDEX('Batch Schedule'!$C$7:$C$106,AGGREGATE(15,6,IFERROR((ROW('Batch Schedule'!$A$7:$A$106)-ROW('Batch Schedule'!$A$7)+1)/('Batch Schedule'!$P$7:$P$106="Unscheduled"),""),$A198))),"")</f>
        <v/>
      </c>
      <c r="E198" s="9">
        <f>IFERROR(IF($A198="","",INDEX('Batch Schedule'!$D$7:$D$106,AGGREGATE(15,6,IFERROR((ROW('Batch Schedule'!$A$7:$A$106)-ROW('Batch Schedule'!$A$7)+1)/('Batch Schedule'!$P$7:$P$106="Unscheduled"),""),$A198))),"")</f>
        <v/>
      </c>
      <c r="F198" s="15">
        <f>IFERROR(IF($A198="","",INDEX('Batch Schedule'!$E$7:$E$106,AGGREGATE(15,6,IFERROR((ROW('Batch Schedule'!$A$7:$A$106)-ROW('Batch Schedule'!$A$7)+1)/('Batch Schedule'!$P$7:$P$106="Unscheduled"),""),$A198))),"")</f>
        <v/>
      </c>
      <c r="G198" s="9">
        <f>IFERROR(IF($A198="","",INDEX('Batch Schedule'!$F$7:$F$106,AGGREGATE(15,6,IFERROR((ROW('Batch Schedule'!$A$7:$A$106)-ROW('Batch Schedule'!$A$7)+1)/('Batch Schedule'!$P$7:$P$106="Unscheduled"),""),$A198))),"")</f>
        <v/>
      </c>
      <c r="H198" s="9">
        <f>IFERROR(IF($A198="","",INDEX('Batch Schedule'!$I$7:$I$106,AGGREGATE(15,6,IFERROR((ROW('Batch Schedule'!$A$7:$A$106)-ROW('Batch Schedule'!$A$7)+1)/('Batch Schedule'!$P$7:$P$106="Unscheduled"),""),$A198))),"")</f>
        <v/>
      </c>
      <c r="I198" s="9">
        <f>IFERROR(IF($A198="","",INDEX('Batch Schedule'!$L$7:$L$106,AGGREGATE(15,6,IFERROR((ROW('Batch Schedule'!$A$7:$A$106)-ROW('Batch Schedule'!$A$7)+1)/('Batch Schedule'!$P$7:$P$106="Unscheduled"),""),$A198))),"")</f>
        <v/>
      </c>
      <c r="J198" s="9">
        <f>IFERROR(IF($A198="","",INDEX('Batch Schedule'!$P$7:$P$106,AGGREGATE(15,6,IFERROR((ROW('Batch Schedule'!$A$7:$A$106)-ROW('Batch Schedule'!$A$7)+1)/('Batch Schedule'!$P$7:$P$106="Unscheduled"),""),$A198))),"")</f>
        <v/>
      </c>
    </row>
    <row r="199">
      <c r="A199" s="9">
        <f>IFERROR(IF(ROWS($A$117:A199)&lt;=SUMPRODUCT(--('Batch Schedule'!$P$7:$P$106="Unscheduled")),ROWS($A$117:A199),""),"")</f>
        <v/>
      </c>
      <c r="B199" s="9">
        <f>IFERROR(IF($A199="","",INDEX('Batch Schedule'!$A$7:$A$106,AGGREGATE(15,6,IFERROR((ROW('Batch Schedule'!$A$7:$A$106)-ROW('Batch Schedule'!$A$7)+1)/('Batch Schedule'!$P$7:$P$106="Unscheduled"),""),$A199))),"")</f>
        <v/>
      </c>
      <c r="C199" s="10">
        <f>IFERROR(IF($A199="","",INDEX('Batch Schedule'!$B$7:$B$106,AGGREGATE(15,6,IFERROR((ROW('Batch Schedule'!$A$7:$A$106)-ROW('Batch Schedule'!$A$7)+1)/('Batch Schedule'!$P$7:$P$106="Unscheduled"),""),$A199))),"")</f>
        <v/>
      </c>
      <c r="D199" s="9">
        <f>IFERROR(IF($A199="","",INDEX('Batch Schedule'!$C$7:$C$106,AGGREGATE(15,6,IFERROR((ROW('Batch Schedule'!$A$7:$A$106)-ROW('Batch Schedule'!$A$7)+1)/('Batch Schedule'!$P$7:$P$106="Unscheduled"),""),$A199))),"")</f>
        <v/>
      </c>
      <c r="E199" s="9">
        <f>IFERROR(IF($A199="","",INDEX('Batch Schedule'!$D$7:$D$106,AGGREGATE(15,6,IFERROR((ROW('Batch Schedule'!$A$7:$A$106)-ROW('Batch Schedule'!$A$7)+1)/('Batch Schedule'!$P$7:$P$106="Unscheduled"),""),$A199))),"")</f>
        <v/>
      </c>
      <c r="F199" s="15">
        <f>IFERROR(IF($A199="","",INDEX('Batch Schedule'!$E$7:$E$106,AGGREGATE(15,6,IFERROR((ROW('Batch Schedule'!$A$7:$A$106)-ROW('Batch Schedule'!$A$7)+1)/('Batch Schedule'!$P$7:$P$106="Unscheduled"),""),$A199))),"")</f>
        <v/>
      </c>
      <c r="G199" s="9">
        <f>IFERROR(IF($A199="","",INDEX('Batch Schedule'!$F$7:$F$106,AGGREGATE(15,6,IFERROR((ROW('Batch Schedule'!$A$7:$A$106)-ROW('Batch Schedule'!$A$7)+1)/('Batch Schedule'!$P$7:$P$106="Unscheduled"),""),$A199))),"")</f>
        <v/>
      </c>
      <c r="H199" s="9">
        <f>IFERROR(IF($A199="","",INDEX('Batch Schedule'!$I$7:$I$106,AGGREGATE(15,6,IFERROR((ROW('Batch Schedule'!$A$7:$A$106)-ROW('Batch Schedule'!$A$7)+1)/('Batch Schedule'!$P$7:$P$106="Unscheduled"),""),$A199))),"")</f>
        <v/>
      </c>
      <c r="I199" s="9">
        <f>IFERROR(IF($A199="","",INDEX('Batch Schedule'!$L$7:$L$106,AGGREGATE(15,6,IFERROR((ROW('Batch Schedule'!$A$7:$A$106)-ROW('Batch Schedule'!$A$7)+1)/('Batch Schedule'!$P$7:$P$106="Unscheduled"),""),$A199))),"")</f>
        <v/>
      </c>
      <c r="J199" s="9">
        <f>IFERROR(IF($A199="","",INDEX('Batch Schedule'!$P$7:$P$106,AGGREGATE(15,6,IFERROR((ROW('Batch Schedule'!$A$7:$A$106)-ROW('Batch Schedule'!$A$7)+1)/('Batch Schedule'!$P$7:$P$106="Unscheduled"),""),$A199))),"")</f>
        <v/>
      </c>
    </row>
    <row r="200">
      <c r="A200" s="9">
        <f>IFERROR(IF(ROWS($A$117:A200)&lt;=SUMPRODUCT(--('Batch Schedule'!$P$7:$P$106="Unscheduled")),ROWS($A$117:A200),""),"")</f>
        <v/>
      </c>
      <c r="B200" s="9">
        <f>IFERROR(IF($A200="","",INDEX('Batch Schedule'!$A$7:$A$106,AGGREGATE(15,6,IFERROR((ROW('Batch Schedule'!$A$7:$A$106)-ROW('Batch Schedule'!$A$7)+1)/('Batch Schedule'!$P$7:$P$106="Unscheduled"),""),$A200))),"")</f>
        <v/>
      </c>
      <c r="C200" s="10">
        <f>IFERROR(IF($A200="","",INDEX('Batch Schedule'!$B$7:$B$106,AGGREGATE(15,6,IFERROR((ROW('Batch Schedule'!$A$7:$A$106)-ROW('Batch Schedule'!$A$7)+1)/('Batch Schedule'!$P$7:$P$106="Unscheduled"),""),$A200))),"")</f>
        <v/>
      </c>
      <c r="D200" s="9">
        <f>IFERROR(IF($A200="","",INDEX('Batch Schedule'!$C$7:$C$106,AGGREGATE(15,6,IFERROR((ROW('Batch Schedule'!$A$7:$A$106)-ROW('Batch Schedule'!$A$7)+1)/('Batch Schedule'!$P$7:$P$106="Unscheduled"),""),$A200))),"")</f>
        <v/>
      </c>
      <c r="E200" s="9">
        <f>IFERROR(IF($A200="","",INDEX('Batch Schedule'!$D$7:$D$106,AGGREGATE(15,6,IFERROR((ROW('Batch Schedule'!$A$7:$A$106)-ROW('Batch Schedule'!$A$7)+1)/('Batch Schedule'!$P$7:$P$106="Unscheduled"),""),$A200))),"")</f>
        <v/>
      </c>
      <c r="F200" s="15">
        <f>IFERROR(IF($A200="","",INDEX('Batch Schedule'!$E$7:$E$106,AGGREGATE(15,6,IFERROR((ROW('Batch Schedule'!$A$7:$A$106)-ROW('Batch Schedule'!$A$7)+1)/('Batch Schedule'!$P$7:$P$106="Unscheduled"),""),$A200))),"")</f>
        <v/>
      </c>
      <c r="G200" s="9">
        <f>IFERROR(IF($A200="","",INDEX('Batch Schedule'!$F$7:$F$106,AGGREGATE(15,6,IFERROR((ROW('Batch Schedule'!$A$7:$A$106)-ROW('Batch Schedule'!$A$7)+1)/('Batch Schedule'!$P$7:$P$106="Unscheduled"),""),$A200))),"")</f>
        <v/>
      </c>
      <c r="H200" s="9">
        <f>IFERROR(IF($A200="","",INDEX('Batch Schedule'!$I$7:$I$106,AGGREGATE(15,6,IFERROR((ROW('Batch Schedule'!$A$7:$A$106)-ROW('Batch Schedule'!$A$7)+1)/('Batch Schedule'!$P$7:$P$106="Unscheduled"),""),$A200))),"")</f>
        <v/>
      </c>
      <c r="I200" s="9">
        <f>IFERROR(IF($A200="","",INDEX('Batch Schedule'!$L$7:$L$106,AGGREGATE(15,6,IFERROR((ROW('Batch Schedule'!$A$7:$A$106)-ROW('Batch Schedule'!$A$7)+1)/('Batch Schedule'!$P$7:$P$106="Unscheduled"),""),$A200))),"")</f>
        <v/>
      </c>
      <c r="J200" s="9">
        <f>IFERROR(IF($A200="","",INDEX('Batch Schedule'!$P$7:$P$106,AGGREGATE(15,6,IFERROR((ROW('Batch Schedule'!$A$7:$A$106)-ROW('Batch Schedule'!$A$7)+1)/('Batch Schedule'!$P$7:$P$106="Unscheduled"),""),$A200))),"")</f>
        <v/>
      </c>
    </row>
    <row r="201">
      <c r="A201" s="9">
        <f>IFERROR(IF(ROWS($A$117:A201)&lt;=SUMPRODUCT(--('Batch Schedule'!$P$7:$P$106="Unscheduled")),ROWS($A$117:A201),""),"")</f>
        <v/>
      </c>
      <c r="B201" s="9">
        <f>IFERROR(IF($A201="","",INDEX('Batch Schedule'!$A$7:$A$106,AGGREGATE(15,6,IFERROR((ROW('Batch Schedule'!$A$7:$A$106)-ROW('Batch Schedule'!$A$7)+1)/('Batch Schedule'!$P$7:$P$106="Unscheduled"),""),$A201))),"")</f>
        <v/>
      </c>
      <c r="C201" s="10">
        <f>IFERROR(IF($A201="","",INDEX('Batch Schedule'!$B$7:$B$106,AGGREGATE(15,6,IFERROR((ROW('Batch Schedule'!$A$7:$A$106)-ROW('Batch Schedule'!$A$7)+1)/('Batch Schedule'!$P$7:$P$106="Unscheduled"),""),$A201))),"")</f>
        <v/>
      </c>
      <c r="D201" s="9">
        <f>IFERROR(IF($A201="","",INDEX('Batch Schedule'!$C$7:$C$106,AGGREGATE(15,6,IFERROR((ROW('Batch Schedule'!$A$7:$A$106)-ROW('Batch Schedule'!$A$7)+1)/('Batch Schedule'!$P$7:$P$106="Unscheduled"),""),$A201))),"")</f>
        <v/>
      </c>
      <c r="E201" s="9">
        <f>IFERROR(IF($A201="","",INDEX('Batch Schedule'!$D$7:$D$106,AGGREGATE(15,6,IFERROR((ROW('Batch Schedule'!$A$7:$A$106)-ROW('Batch Schedule'!$A$7)+1)/('Batch Schedule'!$P$7:$P$106="Unscheduled"),""),$A201))),"")</f>
        <v/>
      </c>
      <c r="F201" s="15">
        <f>IFERROR(IF($A201="","",INDEX('Batch Schedule'!$E$7:$E$106,AGGREGATE(15,6,IFERROR((ROW('Batch Schedule'!$A$7:$A$106)-ROW('Batch Schedule'!$A$7)+1)/('Batch Schedule'!$P$7:$P$106="Unscheduled"),""),$A201))),"")</f>
        <v/>
      </c>
      <c r="G201" s="9">
        <f>IFERROR(IF($A201="","",INDEX('Batch Schedule'!$F$7:$F$106,AGGREGATE(15,6,IFERROR((ROW('Batch Schedule'!$A$7:$A$106)-ROW('Batch Schedule'!$A$7)+1)/('Batch Schedule'!$P$7:$P$106="Unscheduled"),""),$A201))),"")</f>
        <v/>
      </c>
      <c r="H201" s="9">
        <f>IFERROR(IF($A201="","",INDEX('Batch Schedule'!$I$7:$I$106,AGGREGATE(15,6,IFERROR((ROW('Batch Schedule'!$A$7:$A$106)-ROW('Batch Schedule'!$A$7)+1)/('Batch Schedule'!$P$7:$P$106="Unscheduled"),""),$A201))),"")</f>
        <v/>
      </c>
      <c r="I201" s="9">
        <f>IFERROR(IF($A201="","",INDEX('Batch Schedule'!$L$7:$L$106,AGGREGATE(15,6,IFERROR((ROW('Batch Schedule'!$A$7:$A$106)-ROW('Batch Schedule'!$A$7)+1)/('Batch Schedule'!$P$7:$P$106="Unscheduled"),""),$A201))),"")</f>
        <v/>
      </c>
      <c r="J201" s="9">
        <f>IFERROR(IF($A201="","",INDEX('Batch Schedule'!$P$7:$P$106,AGGREGATE(15,6,IFERROR((ROW('Batch Schedule'!$A$7:$A$106)-ROW('Batch Schedule'!$A$7)+1)/('Batch Schedule'!$P$7:$P$106="Unscheduled"),""),$A201))),"")</f>
        <v/>
      </c>
    </row>
    <row r="202">
      <c r="A202" s="9">
        <f>IFERROR(IF(ROWS($A$117:A202)&lt;=SUMPRODUCT(--('Batch Schedule'!$P$7:$P$106="Unscheduled")),ROWS($A$117:A202),""),"")</f>
        <v/>
      </c>
      <c r="B202" s="9">
        <f>IFERROR(IF($A202="","",INDEX('Batch Schedule'!$A$7:$A$106,AGGREGATE(15,6,IFERROR((ROW('Batch Schedule'!$A$7:$A$106)-ROW('Batch Schedule'!$A$7)+1)/('Batch Schedule'!$P$7:$P$106="Unscheduled"),""),$A202))),"")</f>
        <v/>
      </c>
      <c r="C202" s="10">
        <f>IFERROR(IF($A202="","",INDEX('Batch Schedule'!$B$7:$B$106,AGGREGATE(15,6,IFERROR((ROW('Batch Schedule'!$A$7:$A$106)-ROW('Batch Schedule'!$A$7)+1)/('Batch Schedule'!$P$7:$P$106="Unscheduled"),""),$A202))),"")</f>
        <v/>
      </c>
      <c r="D202" s="9">
        <f>IFERROR(IF($A202="","",INDEX('Batch Schedule'!$C$7:$C$106,AGGREGATE(15,6,IFERROR((ROW('Batch Schedule'!$A$7:$A$106)-ROW('Batch Schedule'!$A$7)+1)/('Batch Schedule'!$P$7:$P$106="Unscheduled"),""),$A202))),"")</f>
        <v/>
      </c>
      <c r="E202" s="9">
        <f>IFERROR(IF($A202="","",INDEX('Batch Schedule'!$D$7:$D$106,AGGREGATE(15,6,IFERROR((ROW('Batch Schedule'!$A$7:$A$106)-ROW('Batch Schedule'!$A$7)+1)/('Batch Schedule'!$P$7:$P$106="Unscheduled"),""),$A202))),"")</f>
        <v/>
      </c>
      <c r="F202" s="15">
        <f>IFERROR(IF($A202="","",INDEX('Batch Schedule'!$E$7:$E$106,AGGREGATE(15,6,IFERROR((ROW('Batch Schedule'!$A$7:$A$106)-ROW('Batch Schedule'!$A$7)+1)/('Batch Schedule'!$P$7:$P$106="Unscheduled"),""),$A202))),"")</f>
        <v/>
      </c>
      <c r="G202" s="9">
        <f>IFERROR(IF($A202="","",INDEX('Batch Schedule'!$F$7:$F$106,AGGREGATE(15,6,IFERROR((ROW('Batch Schedule'!$A$7:$A$106)-ROW('Batch Schedule'!$A$7)+1)/('Batch Schedule'!$P$7:$P$106="Unscheduled"),""),$A202))),"")</f>
        <v/>
      </c>
      <c r="H202" s="9">
        <f>IFERROR(IF($A202="","",INDEX('Batch Schedule'!$I$7:$I$106,AGGREGATE(15,6,IFERROR((ROW('Batch Schedule'!$A$7:$A$106)-ROW('Batch Schedule'!$A$7)+1)/('Batch Schedule'!$P$7:$P$106="Unscheduled"),""),$A202))),"")</f>
        <v/>
      </c>
      <c r="I202" s="9">
        <f>IFERROR(IF($A202="","",INDEX('Batch Schedule'!$L$7:$L$106,AGGREGATE(15,6,IFERROR((ROW('Batch Schedule'!$A$7:$A$106)-ROW('Batch Schedule'!$A$7)+1)/('Batch Schedule'!$P$7:$P$106="Unscheduled"),""),$A202))),"")</f>
        <v/>
      </c>
      <c r="J202" s="9">
        <f>IFERROR(IF($A202="","",INDEX('Batch Schedule'!$P$7:$P$106,AGGREGATE(15,6,IFERROR((ROW('Batch Schedule'!$A$7:$A$106)-ROW('Batch Schedule'!$A$7)+1)/('Batch Schedule'!$P$7:$P$106="Unscheduled"),""),$A202))),"")</f>
        <v/>
      </c>
    </row>
    <row r="203">
      <c r="A203" s="9">
        <f>IFERROR(IF(ROWS($A$117:A203)&lt;=SUMPRODUCT(--('Batch Schedule'!$P$7:$P$106="Unscheduled")),ROWS($A$117:A203),""),"")</f>
        <v/>
      </c>
      <c r="B203" s="9">
        <f>IFERROR(IF($A203="","",INDEX('Batch Schedule'!$A$7:$A$106,AGGREGATE(15,6,IFERROR((ROW('Batch Schedule'!$A$7:$A$106)-ROW('Batch Schedule'!$A$7)+1)/('Batch Schedule'!$P$7:$P$106="Unscheduled"),""),$A203))),"")</f>
        <v/>
      </c>
      <c r="C203" s="10">
        <f>IFERROR(IF($A203="","",INDEX('Batch Schedule'!$B$7:$B$106,AGGREGATE(15,6,IFERROR((ROW('Batch Schedule'!$A$7:$A$106)-ROW('Batch Schedule'!$A$7)+1)/('Batch Schedule'!$P$7:$P$106="Unscheduled"),""),$A203))),"")</f>
        <v/>
      </c>
      <c r="D203" s="9">
        <f>IFERROR(IF($A203="","",INDEX('Batch Schedule'!$C$7:$C$106,AGGREGATE(15,6,IFERROR((ROW('Batch Schedule'!$A$7:$A$106)-ROW('Batch Schedule'!$A$7)+1)/('Batch Schedule'!$P$7:$P$106="Unscheduled"),""),$A203))),"")</f>
        <v/>
      </c>
      <c r="E203" s="9">
        <f>IFERROR(IF($A203="","",INDEX('Batch Schedule'!$D$7:$D$106,AGGREGATE(15,6,IFERROR((ROW('Batch Schedule'!$A$7:$A$106)-ROW('Batch Schedule'!$A$7)+1)/('Batch Schedule'!$P$7:$P$106="Unscheduled"),""),$A203))),"")</f>
        <v/>
      </c>
      <c r="F203" s="15">
        <f>IFERROR(IF($A203="","",INDEX('Batch Schedule'!$E$7:$E$106,AGGREGATE(15,6,IFERROR((ROW('Batch Schedule'!$A$7:$A$106)-ROW('Batch Schedule'!$A$7)+1)/('Batch Schedule'!$P$7:$P$106="Unscheduled"),""),$A203))),"")</f>
        <v/>
      </c>
      <c r="G203" s="9">
        <f>IFERROR(IF($A203="","",INDEX('Batch Schedule'!$F$7:$F$106,AGGREGATE(15,6,IFERROR((ROW('Batch Schedule'!$A$7:$A$106)-ROW('Batch Schedule'!$A$7)+1)/('Batch Schedule'!$P$7:$P$106="Unscheduled"),""),$A203))),"")</f>
        <v/>
      </c>
      <c r="H203" s="9">
        <f>IFERROR(IF($A203="","",INDEX('Batch Schedule'!$I$7:$I$106,AGGREGATE(15,6,IFERROR((ROW('Batch Schedule'!$A$7:$A$106)-ROW('Batch Schedule'!$A$7)+1)/('Batch Schedule'!$P$7:$P$106="Unscheduled"),""),$A203))),"")</f>
        <v/>
      </c>
      <c r="I203" s="9">
        <f>IFERROR(IF($A203="","",INDEX('Batch Schedule'!$L$7:$L$106,AGGREGATE(15,6,IFERROR((ROW('Batch Schedule'!$A$7:$A$106)-ROW('Batch Schedule'!$A$7)+1)/('Batch Schedule'!$P$7:$P$106="Unscheduled"),""),$A203))),"")</f>
        <v/>
      </c>
      <c r="J203" s="9">
        <f>IFERROR(IF($A203="","",INDEX('Batch Schedule'!$P$7:$P$106,AGGREGATE(15,6,IFERROR((ROW('Batch Schedule'!$A$7:$A$106)-ROW('Batch Schedule'!$A$7)+1)/('Batch Schedule'!$P$7:$P$106="Unscheduled"),""),$A203))),"")</f>
        <v/>
      </c>
    </row>
    <row r="204">
      <c r="A204" s="9">
        <f>IFERROR(IF(ROWS($A$117:A204)&lt;=SUMPRODUCT(--('Batch Schedule'!$P$7:$P$106="Unscheduled")),ROWS($A$117:A204),""),"")</f>
        <v/>
      </c>
      <c r="B204" s="9">
        <f>IFERROR(IF($A204="","",INDEX('Batch Schedule'!$A$7:$A$106,AGGREGATE(15,6,IFERROR((ROW('Batch Schedule'!$A$7:$A$106)-ROW('Batch Schedule'!$A$7)+1)/('Batch Schedule'!$P$7:$P$106="Unscheduled"),""),$A204))),"")</f>
        <v/>
      </c>
      <c r="C204" s="10">
        <f>IFERROR(IF($A204="","",INDEX('Batch Schedule'!$B$7:$B$106,AGGREGATE(15,6,IFERROR((ROW('Batch Schedule'!$A$7:$A$106)-ROW('Batch Schedule'!$A$7)+1)/('Batch Schedule'!$P$7:$P$106="Unscheduled"),""),$A204))),"")</f>
        <v/>
      </c>
      <c r="D204" s="9">
        <f>IFERROR(IF($A204="","",INDEX('Batch Schedule'!$C$7:$C$106,AGGREGATE(15,6,IFERROR((ROW('Batch Schedule'!$A$7:$A$106)-ROW('Batch Schedule'!$A$7)+1)/('Batch Schedule'!$P$7:$P$106="Unscheduled"),""),$A204))),"")</f>
        <v/>
      </c>
      <c r="E204" s="9">
        <f>IFERROR(IF($A204="","",INDEX('Batch Schedule'!$D$7:$D$106,AGGREGATE(15,6,IFERROR((ROW('Batch Schedule'!$A$7:$A$106)-ROW('Batch Schedule'!$A$7)+1)/('Batch Schedule'!$P$7:$P$106="Unscheduled"),""),$A204))),"")</f>
        <v/>
      </c>
      <c r="F204" s="15">
        <f>IFERROR(IF($A204="","",INDEX('Batch Schedule'!$E$7:$E$106,AGGREGATE(15,6,IFERROR((ROW('Batch Schedule'!$A$7:$A$106)-ROW('Batch Schedule'!$A$7)+1)/('Batch Schedule'!$P$7:$P$106="Unscheduled"),""),$A204))),"")</f>
        <v/>
      </c>
      <c r="G204" s="9">
        <f>IFERROR(IF($A204="","",INDEX('Batch Schedule'!$F$7:$F$106,AGGREGATE(15,6,IFERROR((ROW('Batch Schedule'!$A$7:$A$106)-ROW('Batch Schedule'!$A$7)+1)/('Batch Schedule'!$P$7:$P$106="Unscheduled"),""),$A204))),"")</f>
        <v/>
      </c>
      <c r="H204" s="9">
        <f>IFERROR(IF($A204="","",INDEX('Batch Schedule'!$I$7:$I$106,AGGREGATE(15,6,IFERROR((ROW('Batch Schedule'!$A$7:$A$106)-ROW('Batch Schedule'!$A$7)+1)/('Batch Schedule'!$P$7:$P$106="Unscheduled"),""),$A204))),"")</f>
        <v/>
      </c>
      <c r="I204" s="9">
        <f>IFERROR(IF($A204="","",INDEX('Batch Schedule'!$L$7:$L$106,AGGREGATE(15,6,IFERROR((ROW('Batch Schedule'!$A$7:$A$106)-ROW('Batch Schedule'!$A$7)+1)/('Batch Schedule'!$P$7:$P$106="Unscheduled"),""),$A204))),"")</f>
        <v/>
      </c>
      <c r="J204" s="9">
        <f>IFERROR(IF($A204="","",INDEX('Batch Schedule'!$P$7:$P$106,AGGREGATE(15,6,IFERROR((ROW('Batch Schedule'!$A$7:$A$106)-ROW('Batch Schedule'!$A$7)+1)/('Batch Schedule'!$P$7:$P$106="Unscheduled"),""),$A204))),"")</f>
        <v/>
      </c>
    </row>
    <row r="205">
      <c r="A205" s="9">
        <f>IFERROR(IF(ROWS($A$117:A205)&lt;=SUMPRODUCT(--('Batch Schedule'!$P$7:$P$106="Unscheduled")),ROWS($A$117:A205),""),"")</f>
        <v/>
      </c>
      <c r="B205" s="9">
        <f>IFERROR(IF($A205="","",INDEX('Batch Schedule'!$A$7:$A$106,AGGREGATE(15,6,IFERROR((ROW('Batch Schedule'!$A$7:$A$106)-ROW('Batch Schedule'!$A$7)+1)/('Batch Schedule'!$P$7:$P$106="Unscheduled"),""),$A205))),"")</f>
        <v/>
      </c>
      <c r="C205" s="10">
        <f>IFERROR(IF($A205="","",INDEX('Batch Schedule'!$B$7:$B$106,AGGREGATE(15,6,IFERROR((ROW('Batch Schedule'!$A$7:$A$106)-ROW('Batch Schedule'!$A$7)+1)/('Batch Schedule'!$P$7:$P$106="Unscheduled"),""),$A205))),"")</f>
        <v/>
      </c>
      <c r="D205" s="9">
        <f>IFERROR(IF($A205="","",INDEX('Batch Schedule'!$C$7:$C$106,AGGREGATE(15,6,IFERROR((ROW('Batch Schedule'!$A$7:$A$106)-ROW('Batch Schedule'!$A$7)+1)/('Batch Schedule'!$P$7:$P$106="Unscheduled"),""),$A205))),"")</f>
        <v/>
      </c>
      <c r="E205" s="9">
        <f>IFERROR(IF($A205="","",INDEX('Batch Schedule'!$D$7:$D$106,AGGREGATE(15,6,IFERROR((ROW('Batch Schedule'!$A$7:$A$106)-ROW('Batch Schedule'!$A$7)+1)/('Batch Schedule'!$P$7:$P$106="Unscheduled"),""),$A205))),"")</f>
        <v/>
      </c>
      <c r="F205" s="15">
        <f>IFERROR(IF($A205="","",INDEX('Batch Schedule'!$E$7:$E$106,AGGREGATE(15,6,IFERROR((ROW('Batch Schedule'!$A$7:$A$106)-ROW('Batch Schedule'!$A$7)+1)/('Batch Schedule'!$P$7:$P$106="Unscheduled"),""),$A205))),"")</f>
        <v/>
      </c>
      <c r="G205" s="9">
        <f>IFERROR(IF($A205="","",INDEX('Batch Schedule'!$F$7:$F$106,AGGREGATE(15,6,IFERROR((ROW('Batch Schedule'!$A$7:$A$106)-ROW('Batch Schedule'!$A$7)+1)/('Batch Schedule'!$P$7:$P$106="Unscheduled"),""),$A205))),"")</f>
        <v/>
      </c>
      <c r="H205" s="9">
        <f>IFERROR(IF($A205="","",INDEX('Batch Schedule'!$I$7:$I$106,AGGREGATE(15,6,IFERROR((ROW('Batch Schedule'!$A$7:$A$106)-ROW('Batch Schedule'!$A$7)+1)/('Batch Schedule'!$P$7:$P$106="Unscheduled"),""),$A205))),"")</f>
        <v/>
      </c>
      <c r="I205" s="9">
        <f>IFERROR(IF($A205="","",INDEX('Batch Schedule'!$L$7:$L$106,AGGREGATE(15,6,IFERROR((ROW('Batch Schedule'!$A$7:$A$106)-ROW('Batch Schedule'!$A$7)+1)/('Batch Schedule'!$P$7:$P$106="Unscheduled"),""),$A205))),"")</f>
        <v/>
      </c>
      <c r="J205" s="9">
        <f>IFERROR(IF($A205="","",INDEX('Batch Schedule'!$P$7:$P$106,AGGREGATE(15,6,IFERROR((ROW('Batch Schedule'!$A$7:$A$106)-ROW('Batch Schedule'!$A$7)+1)/('Batch Schedule'!$P$7:$P$106="Unscheduled"),""),$A205))),"")</f>
        <v/>
      </c>
    </row>
    <row r="206">
      <c r="A206" s="9">
        <f>IFERROR(IF(ROWS($A$117:A206)&lt;=SUMPRODUCT(--('Batch Schedule'!$P$7:$P$106="Unscheduled")),ROWS($A$117:A206),""),"")</f>
        <v/>
      </c>
      <c r="B206" s="9">
        <f>IFERROR(IF($A206="","",INDEX('Batch Schedule'!$A$7:$A$106,AGGREGATE(15,6,IFERROR((ROW('Batch Schedule'!$A$7:$A$106)-ROW('Batch Schedule'!$A$7)+1)/('Batch Schedule'!$P$7:$P$106="Unscheduled"),""),$A206))),"")</f>
        <v/>
      </c>
      <c r="C206" s="10">
        <f>IFERROR(IF($A206="","",INDEX('Batch Schedule'!$B$7:$B$106,AGGREGATE(15,6,IFERROR((ROW('Batch Schedule'!$A$7:$A$106)-ROW('Batch Schedule'!$A$7)+1)/('Batch Schedule'!$P$7:$P$106="Unscheduled"),""),$A206))),"")</f>
        <v/>
      </c>
      <c r="D206" s="9">
        <f>IFERROR(IF($A206="","",INDEX('Batch Schedule'!$C$7:$C$106,AGGREGATE(15,6,IFERROR((ROW('Batch Schedule'!$A$7:$A$106)-ROW('Batch Schedule'!$A$7)+1)/('Batch Schedule'!$P$7:$P$106="Unscheduled"),""),$A206))),"")</f>
        <v/>
      </c>
      <c r="E206" s="9">
        <f>IFERROR(IF($A206="","",INDEX('Batch Schedule'!$D$7:$D$106,AGGREGATE(15,6,IFERROR((ROW('Batch Schedule'!$A$7:$A$106)-ROW('Batch Schedule'!$A$7)+1)/('Batch Schedule'!$P$7:$P$106="Unscheduled"),""),$A206))),"")</f>
        <v/>
      </c>
      <c r="F206" s="15">
        <f>IFERROR(IF($A206="","",INDEX('Batch Schedule'!$E$7:$E$106,AGGREGATE(15,6,IFERROR((ROW('Batch Schedule'!$A$7:$A$106)-ROW('Batch Schedule'!$A$7)+1)/('Batch Schedule'!$P$7:$P$106="Unscheduled"),""),$A206))),"")</f>
        <v/>
      </c>
      <c r="G206" s="9">
        <f>IFERROR(IF($A206="","",INDEX('Batch Schedule'!$F$7:$F$106,AGGREGATE(15,6,IFERROR((ROW('Batch Schedule'!$A$7:$A$106)-ROW('Batch Schedule'!$A$7)+1)/('Batch Schedule'!$P$7:$P$106="Unscheduled"),""),$A206))),"")</f>
        <v/>
      </c>
      <c r="H206" s="9">
        <f>IFERROR(IF($A206="","",INDEX('Batch Schedule'!$I$7:$I$106,AGGREGATE(15,6,IFERROR((ROW('Batch Schedule'!$A$7:$A$106)-ROW('Batch Schedule'!$A$7)+1)/('Batch Schedule'!$P$7:$P$106="Unscheduled"),""),$A206))),"")</f>
        <v/>
      </c>
      <c r="I206" s="9">
        <f>IFERROR(IF($A206="","",INDEX('Batch Schedule'!$L$7:$L$106,AGGREGATE(15,6,IFERROR((ROW('Batch Schedule'!$A$7:$A$106)-ROW('Batch Schedule'!$A$7)+1)/('Batch Schedule'!$P$7:$P$106="Unscheduled"),""),$A206))),"")</f>
        <v/>
      </c>
      <c r="J206" s="9">
        <f>IFERROR(IF($A206="","",INDEX('Batch Schedule'!$P$7:$P$106,AGGREGATE(15,6,IFERROR((ROW('Batch Schedule'!$A$7:$A$106)-ROW('Batch Schedule'!$A$7)+1)/('Batch Schedule'!$P$7:$P$106="Unscheduled"),""),$A206))),"")</f>
        <v/>
      </c>
    </row>
    <row r="207">
      <c r="A207" s="9">
        <f>IFERROR(IF(ROWS($A$117:A207)&lt;=SUMPRODUCT(--('Batch Schedule'!$P$7:$P$106="Unscheduled")),ROWS($A$117:A207),""),"")</f>
        <v/>
      </c>
      <c r="B207" s="9">
        <f>IFERROR(IF($A207="","",INDEX('Batch Schedule'!$A$7:$A$106,AGGREGATE(15,6,IFERROR((ROW('Batch Schedule'!$A$7:$A$106)-ROW('Batch Schedule'!$A$7)+1)/('Batch Schedule'!$P$7:$P$106="Unscheduled"),""),$A207))),"")</f>
        <v/>
      </c>
      <c r="C207" s="10">
        <f>IFERROR(IF($A207="","",INDEX('Batch Schedule'!$B$7:$B$106,AGGREGATE(15,6,IFERROR((ROW('Batch Schedule'!$A$7:$A$106)-ROW('Batch Schedule'!$A$7)+1)/('Batch Schedule'!$P$7:$P$106="Unscheduled"),""),$A207))),"")</f>
        <v/>
      </c>
      <c r="D207" s="9">
        <f>IFERROR(IF($A207="","",INDEX('Batch Schedule'!$C$7:$C$106,AGGREGATE(15,6,IFERROR((ROW('Batch Schedule'!$A$7:$A$106)-ROW('Batch Schedule'!$A$7)+1)/('Batch Schedule'!$P$7:$P$106="Unscheduled"),""),$A207))),"")</f>
        <v/>
      </c>
      <c r="E207" s="9">
        <f>IFERROR(IF($A207="","",INDEX('Batch Schedule'!$D$7:$D$106,AGGREGATE(15,6,IFERROR((ROW('Batch Schedule'!$A$7:$A$106)-ROW('Batch Schedule'!$A$7)+1)/('Batch Schedule'!$P$7:$P$106="Unscheduled"),""),$A207))),"")</f>
        <v/>
      </c>
      <c r="F207" s="15">
        <f>IFERROR(IF($A207="","",INDEX('Batch Schedule'!$E$7:$E$106,AGGREGATE(15,6,IFERROR((ROW('Batch Schedule'!$A$7:$A$106)-ROW('Batch Schedule'!$A$7)+1)/('Batch Schedule'!$P$7:$P$106="Unscheduled"),""),$A207))),"")</f>
        <v/>
      </c>
      <c r="G207" s="9">
        <f>IFERROR(IF($A207="","",INDEX('Batch Schedule'!$F$7:$F$106,AGGREGATE(15,6,IFERROR((ROW('Batch Schedule'!$A$7:$A$106)-ROW('Batch Schedule'!$A$7)+1)/('Batch Schedule'!$P$7:$P$106="Unscheduled"),""),$A207))),"")</f>
        <v/>
      </c>
      <c r="H207" s="9">
        <f>IFERROR(IF($A207="","",INDEX('Batch Schedule'!$I$7:$I$106,AGGREGATE(15,6,IFERROR((ROW('Batch Schedule'!$A$7:$A$106)-ROW('Batch Schedule'!$A$7)+1)/('Batch Schedule'!$P$7:$P$106="Unscheduled"),""),$A207))),"")</f>
        <v/>
      </c>
      <c r="I207" s="9">
        <f>IFERROR(IF($A207="","",INDEX('Batch Schedule'!$L$7:$L$106,AGGREGATE(15,6,IFERROR((ROW('Batch Schedule'!$A$7:$A$106)-ROW('Batch Schedule'!$A$7)+1)/('Batch Schedule'!$P$7:$P$106="Unscheduled"),""),$A207))),"")</f>
        <v/>
      </c>
      <c r="J207" s="9">
        <f>IFERROR(IF($A207="","",INDEX('Batch Schedule'!$P$7:$P$106,AGGREGATE(15,6,IFERROR((ROW('Batch Schedule'!$A$7:$A$106)-ROW('Batch Schedule'!$A$7)+1)/('Batch Schedule'!$P$7:$P$106="Unscheduled"),""),$A207))),"")</f>
        <v/>
      </c>
    </row>
    <row r="208">
      <c r="A208" s="9">
        <f>IFERROR(IF(ROWS($A$117:A208)&lt;=SUMPRODUCT(--('Batch Schedule'!$P$7:$P$106="Unscheduled")),ROWS($A$117:A208),""),"")</f>
        <v/>
      </c>
      <c r="B208" s="9">
        <f>IFERROR(IF($A208="","",INDEX('Batch Schedule'!$A$7:$A$106,AGGREGATE(15,6,IFERROR((ROW('Batch Schedule'!$A$7:$A$106)-ROW('Batch Schedule'!$A$7)+1)/('Batch Schedule'!$P$7:$P$106="Unscheduled"),""),$A208))),"")</f>
        <v/>
      </c>
      <c r="C208" s="10">
        <f>IFERROR(IF($A208="","",INDEX('Batch Schedule'!$B$7:$B$106,AGGREGATE(15,6,IFERROR((ROW('Batch Schedule'!$A$7:$A$106)-ROW('Batch Schedule'!$A$7)+1)/('Batch Schedule'!$P$7:$P$106="Unscheduled"),""),$A208))),"")</f>
        <v/>
      </c>
      <c r="D208" s="9">
        <f>IFERROR(IF($A208="","",INDEX('Batch Schedule'!$C$7:$C$106,AGGREGATE(15,6,IFERROR((ROW('Batch Schedule'!$A$7:$A$106)-ROW('Batch Schedule'!$A$7)+1)/('Batch Schedule'!$P$7:$P$106="Unscheduled"),""),$A208))),"")</f>
        <v/>
      </c>
      <c r="E208" s="9">
        <f>IFERROR(IF($A208="","",INDEX('Batch Schedule'!$D$7:$D$106,AGGREGATE(15,6,IFERROR((ROW('Batch Schedule'!$A$7:$A$106)-ROW('Batch Schedule'!$A$7)+1)/('Batch Schedule'!$P$7:$P$106="Unscheduled"),""),$A208))),"")</f>
        <v/>
      </c>
      <c r="F208" s="15">
        <f>IFERROR(IF($A208="","",INDEX('Batch Schedule'!$E$7:$E$106,AGGREGATE(15,6,IFERROR((ROW('Batch Schedule'!$A$7:$A$106)-ROW('Batch Schedule'!$A$7)+1)/('Batch Schedule'!$P$7:$P$106="Unscheduled"),""),$A208))),"")</f>
        <v/>
      </c>
      <c r="G208" s="9">
        <f>IFERROR(IF($A208="","",INDEX('Batch Schedule'!$F$7:$F$106,AGGREGATE(15,6,IFERROR((ROW('Batch Schedule'!$A$7:$A$106)-ROW('Batch Schedule'!$A$7)+1)/('Batch Schedule'!$P$7:$P$106="Unscheduled"),""),$A208))),"")</f>
        <v/>
      </c>
      <c r="H208" s="9">
        <f>IFERROR(IF($A208="","",INDEX('Batch Schedule'!$I$7:$I$106,AGGREGATE(15,6,IFERROR((ROW('Batch Schedule'!$A$7:$A$106)-ROW('Batch Schedule'!$A$7)+1)/('Batch Schedule'!$P$7:$P$106="Unscheduled"),""),$A208))),"")</f>
        <v/>
      </c>
      <c r="I208" s="9">
        <f>IFERROR(IF($A208="","",INDEX('Batch Schedule'!$L$7:$L$106,AGGREGATE(15,6,IFERROR((ROW('Batch Schedule'!$A$7:$A$106)-ROW('Batch Schedule'!$A$7)+1)/('Batch Schedule'!$P$7:$P$106="Unscheduled"),""),$A208))),"")</f>
        <v/>
      </c>
      <c r="J208" s="9">
        <f>IFERROR(IF($A208="","",INDEX('Batch Schedule'!$P$7:$P$106,AGGREGATE(15,6,IFERROR((ROW('Batch Schedule'!$A$7:$A$106)-ROW('Batch Schedule'!$A$7)+1)/('Batch Schedule'!$P$7:$P$106="Unscheduled"),""),$A208))),"")</f>
        <v/>
      </c>
    </row>
    <row r="209">
      <c r="A209" s="9">
        <f>IFERROR(IF(ROWS($A$117:A209)&lt;=SUMPRODUCT(--('Batch Schedule'!$P$7:$P$106="Unscheduled")),ROWS($A$117:A209),""),"")</f>
        <v/>
      </c>
      <c r="B209" s="9">
        <f>IFERROR(IF($A209="","",INDEX('Batch Schedule'!$A$7:$A$106,AGGREGATE(15,6,IFERROR((ROW('Batch Schedule'!$A$7:$A$106)-ROW('Batch Schedule'!$A$7)+1)/('Batch Schedule'!$P$7:$P$106="Unscheduled"),""),$A209))),"")</f>
        <v/>
      </c>
      <c r="C209" s="10">
        <f>IFERROR(IF($A209="","",INDEX('Batch Schedule'!$B$7:$B$106,AGGREGATE(15,6,IFERROR((ROW('Batch Schedule'!$A$7:$A$106)-ROW('Batch Schedule'!$A$7)+1)/('Batch Schedule'!$P$7:$P$106="Unscheduled"),""),$A209))),"")</f>
        <v/>
      </c>
      <c r="D209" s="9">
        <f>IFERROR(IF($A209="","",INDEX('Batch Schedule'!$C$7:$C$106,AGGREGATE(15,6,IFERROR((ROW('Batch Schedule'!$A$7:$A$106)-ROW('Batch Schedule'!$A$7)+1)/('Batch Schedule'!$P$7:$P$106="Unscheduled"),""),$A209))),"")</f>
        <v/>
      </c>
      <c r="E209" s="9">
        <f>IFERROR(IF($A209="","",INDEX('Batch Schedule'!$D$7:$D$106,AGGREGATE(15,6,IFERROR((ROW('Batch Schedule'!$A$7:$A$106)-ROW('Batch Schedule'!$A$7)+1)/('Batch Schedule'!$P$7:$P$106="Unscheduled"),""),$A209))),"")</f>
        <v/>
      </c>
      <c r="F209" s="15">
        <f>IFERROR(IF($A209="","",INDEX('Batch Schedule'!$E$7:$E$106,AGGREGATE(15,6,IFERROR((ROW('Batch Schedule'!$A$7:$A$106)-ROW('Batch Schedule'!$A$7)+1)/('Batch Schedule'!$P$7:$P$106="Unscheduled"),""),$A209))),"")</f>
        <v/>
      </c>
      <c r="G209" s="9">
        <f>IFERROR(IF($A209="","",INDEX('Batch Schedule'!$F$7:$F$106,AGGREGATE(15,6,IFERROR((ROW('Batch Schedule'!$A$7:$A$106)-ROW('Batch Schedule'!$A$7)+1)/('Batch Schedule'!$P$7:$P$106="Unscheduled"),""),$A209))),"")</f>
        <v/>
      </c>
      <c r="H209" s="9">
        <f>IFERROR(IF($A209="","",INDEX('Batch Schedule'!$I$7:$I$106,AGGREGATE(15,6,IFERROR((ROW('Batch Schedule'!$A$7:$A$106)-ROW('Batch Schedule'!$A$7)+1)/('Batch Schedule'!$P$7:$P$106="Unscheduled"),""),$A209))),"")</f>
        <v/>
      </c>
      <c r="I209" s="9">
        <f>IFERROR(IF($A209="","",INDEX('Batch Schedule'!$L$7:$L$106,AGGREGATE(15,6,IFERROR((ROW('Batch Schedule'!$A$7:$A$106)-ROW('Batch Schedule'!$A$7)+1)/('Batch Schedule'!$P$7:$P$106="Unscheduled"),""),$A209))),"")</f>
        <v/>
      </c>
      <c r="J209" s="9">
        <f>IFERROR(IF($A209="","",INDEX('Batch Schedule'!$P$7:$P$106,AGGREGATE(15,6,IFERROR((ROW('Batch Schedule'!$A$7:$A$106)-ROW('Batch Schedule'!$A$7)+1)/('Batch Schedule'!$P$7:$P$106="Unscheduled"),""),$A209))),"")</f>
        <v/>
      </c>
    </row>
    <row r="210">
      <c r="A210" s="9">
        <f>IFERROR(IF(ROWS($A$117:A210)&lt;=SUMPRODUCT(--('Batch Schedule'!$P$7:$P$106="Unscheduled")),ROWS($A$117:A210),""),"")</f>
        <v/>
      </c>
      <c r="B210" s="9">
        <f>IFERROR(IF($A210="","",INDEX('Batch Schedule'!$A$7:$A$106,AGGREGATE(15,6,IFERROR((ROW('Batch Schedule'!$A$7:$A$106)-ROW('Batch Schedule'!$A$7)+1)/('Batch Schedule'!$P$7:$P$106="Unscheduled"),""),$A210))),"")</f>
        <v/>
      </c>
      <c r="C210" s="10">
        <f>IFERROR(IF($A210="","",INDEX('Batch Schedule'!$B$7:$B$106,AGGREGATE(15,6,IFERROR((ROW('Batch Schedule'!$A$7:$A$106)-ROW('Batch Schedule'!$A$7)+1)/('Batch Schedule'!$P$7:$P$106="Unscheduled"),""),$A210))),"")</f>
        <v/>
      </c>
      <c r="D210" s="9">
        <f>IFERROR(IF($A210="","",INDEX('Batch Schedule'!$C$7:$C$106,AGGREGATE(15,6,IFERROR((ROW('Batch Schedule'!$A$7:$A$106)-ROW('Batch Schedule'!$A$7)+1)/('Batch Schedule'!$P$7:$P$106="Unscheduled"),""),$A210))),"")</f>
        <v/>
      </c>
      <c r="E210" s="9">
        <f>IFERROR(IF($A210="","",INDEX('Batch Schedule'!$D$7:$D$106,AGGREGATE(15,6,IFERROR((ROW('Batch Schedule'!$A$7:$A$106)-ROW('Batch Schedule'!$A$7)+1)/('Batch Schedule'!$P$7:$P$106="Unscheduled"),""),$A210))),"")</f>
        <v/>
      </c>
      <c r="F210" s="15">
        <f>IFERROR(IF($A210="","",INDEX('Batch Schedule'!$E$7:$E$106,AGGREGATE(15,6,IFERROR((ROW('Batch Schedule'!$A$7:$A$106)-ROW('Batch Schedule'!$A$7)+1)/('Batch Schedule'!$P$7:$P$106="Unscheduled"),""),$A210))),"")</f>
        <v/>
      </c>
      <c r="G210" s="9">
        <f>IFERROR(IF($A210="","",INDEX('Batch Schedule'!$F$7:$F$106,AGGREGATE(15,6,IFERROR((ROW('Batch Schedule'!$A$7:$A$106)-ROW('Batch Schedule'!$A$7)+1)/('Batch Schedule'!$P$7:$P$106="Unscheduled"),""),$A210))),"")</f>
        <v/>
      </c>
      <c r="H210" s="9">
        <f>IFERROR(IF($A210="","",INDEX('Batch Schedule'!$I$7:$I$106,AGGREGATE(15,6,IFERROR((ROW('Batch Schedule'!$A$7:$A$106)-ROW('Batch Schedule'!$A$7)+1)/('Batch Schedule'!$P$7:$P$106="Unscheduled"),""),$A210))),"")</f>
        <v/>
      </c>
      <c r="I210" s="9">
        <f>IFERROR(IF($A210="","",INDEX('Batch Schedule'!$L$7:$L$106,AGGREGATE(15,6,IFERROR((ROW('Batch Schedule'!$A$7:$A$106)-ROW('Batch Schedule'!$A$7)+1)/('Batch Schedule'!$P$7:$P$106="Unscheduled"),""),$A210))),"")</f>
        <v/>
      </c>
      <c r="J210" s="9">
        <f>IFERROR(IF($A210="","",INDEX('Batch Schedule'!$P$7:$P$106,AGGREGATE(15,6,IFERROR((ROW('Batch Schedule'!$A$7:$A$106)-ROW('Batch Schedule'!$A$7)+1)/('Batch Schedule'!$P$7:$P$106="Unscheduled"),""),$A210))),"")</f>
        <v/>
      </c>
    </row>
    <row r="211">
      <c r="A211" s="9">
        <f>IFERROR(IF(ROWS($A$117:A211)&lt;=SUMPRODUCT(--('Batch Schedule'!$P$7:$P$106="Unscheduled")),ROWS($A$117:A211),""),"")</f>
        <v/>
      </c>
      <c r="B211" s="9">
        <f>IFERROR(IF($A211="","",INDEX('Batch Schedule'!$A$7:$A$106,AGGREGATE(15,6,IFERROR((ROW('Batch Schedule'!$A$7:$A$106)-ROW('Batch Schedule'!$A$7)+1)/('Batch Schedule'!$P$7:$P$106="Unscheduled"),""),$A211))),"")</f>
        <v/>
      </c>
      <c r="C211" s="10">
        <f>IFERROR(IF($A211="","",INDEX('Batch Schedule'!$B$7:$B$106,AGGREGATE(15,6,IFERROR((ROW('Batch Schedule'!$A$7:$A$106)-ROW('Batch Schedule'!$A$7)+1)/('Batch Schedule'!$P$7:$P$106="Unscheduled"),""),$A211))),"")</f>
        <v/>
      </c>
      <c r="D211" s="9">
        <f>IFERROR(IF($A211="","",INDEX('Batch Schedule'!$C$7:$C$106,AGGREGATE(15,6,IFERROR((ROW('Batch Schedule'!$A$7:$A$106)-ROW('Batch Schedule'!$A$7)+1)/('Batch Schedule'!$P$7:$P$106="Unscheduled"),""),$A211))),"")</f>
        <v/>
      </c>
      <c r="E211" s="9">
        <f>IFERROR(IF($A211="","",INDEX('Batch Schedule'!$D$7:$D$106,AGGREGATE(15,6,IFERROR((ROW('Batch Schedule'!$A$7:$A$106)-ROW('Batch Schedule'!$A$7)+1)/('Batch Schedule'!$P$7:$P$106="Unscheduled"),""),$A211))),"")</f>
        <v/>
      </c>
      <c r="F211" s="15">
        <f>IFERROR(IF($A211="","",INDEX('Batch Schedule'!$E$7:$E$106,AGGREGATE(15,6,IFERROR((ROW('Batch Schedule'!$A$7:$A$106)-ROW('Batch Schedule'!$A$7)+1)/('Batch Schedule'!$P$7:$P$106="Unscheduled"),""),$A211))),"")</f>
        <v/>
      </c>
      <c r="G211" s="9">
        <f>IFERROR(IF($A211="","",INDEX('Batch Schedule'!$F$7:$F$106,AGGREGATE(15,6,IFERROR((ROW('Batch Schedule'!$A$7:$A$106)-ROW('Batch Schedule'!$A$7)+1)/('Batch Schedule'!$P$7:$P$106="Unscheduled"),""),$A211))),"")</f>
        <v/>
      </c>
      <c r="H211" s="9">
        <f>IFERROR(IF($A211="","",INDEX('Batch Schedule'!$I$7:$I$106,AGGREGATE(15,6,IFERROR((ROW('Batch Schedule'!$A$7:$A$106)-ROW('Batch Schedule'!$A$7)+1)/('Batch Schedule'!$P$7:$P$106="Unscheduled"),""),$A211))),"")</f>
        <v/>
      </c>
      <c r="I211" s="9">
        <f>IFERROR(IF($A211="","",INDEX('Batch Schedule'!$L$7:$L$106,AGGREGATE(15,6,IFERROR((ROW('Batch Schedule'!$A$7:$A$106)-ROW('Batch Schedule'!$A$7)+1)/('Batch Schedule'!$P$7:$P$106="Unscheduled"),""),$A211))),"")</f>
        <v/>
      </c>
      <c r="J211" s="9">
        <f>IFERROR(IF($A211="","",INDEX('Batch Schedule'!$P$7:$P$106,AGGREGATE(15,6,IFERROR((ROW('Batch Schedule'!$A$7:$A$106)-ROW('Batch Schedule'!$A$7)+1)/('Batch Schedule'!$P$7:$P$106="Unscheduled"),""),$A211))),"")</f>
        <v/>
      </c>
    </row>
    <row r="212">
      <c r="A212" s="9">
        <f>IFERROR(IF(ROWS($A$117:A212)&lt;=SUMPRODUCT(--('Batch Schedule'!$P$7:$P$106="Unscheduled")),ROWS($A$117:A212),""),"")</f>
        <v/>
      </c>
      <c r="B212" s="9">
        <f>IFERROR(IF($A212="","",INDEX('Batch Schedule'!$A$7:$A$106,AGGREGATE(15,6,IFERROR((ROW('Batch Schedule'!$A$7:$A$106)-ROW('Batch Schedule'!$A$7)+1)/('Batch Schedule'!$P$7:$P$106="Unscheduled"),""),$A212))),"")</f>
        <v/>
      </c>
      <c r="C212" s="10">
        <f>IFERROR(IF($A212="","",INDEX('Batch Schedule'!$B$7:$B$106,AGGREGATE(15,6,IFERROR((ROW('Batch Schedule'!$A$7:$A$106)-ROW('Batch Schedule'!$A$7)+1)/('Batch Schedule'!$P$7:$P$106="Unscheduled"),""),$A212))),"")</f>
        <v/>
      </c>
      <c r="D212" s="9">
        <f>IFERROR(IF($A212="","",INDEX('Batch Schedule'!$C$7:$C$106,AGGREGATE(15,6,IFERROR((ROW('Batch Schedule'!$A$7:$A$106)-ROW('Batch Schedule'!$A$7)+1)/('Batch Schedule'!$P$7:$P$106="Unscheduled"),""),$A212))),"")</f>
        <v/>
      </c>
      <c r="E212" s="9">
        <f>IFERROR(IF($A212="","",INDEX('Batch Schedule'!$D$7:$D$106,AGGREGATE(15,6,IFERROR((ROW('Batch Schedule'!$A$7:$A$106)-ROW('Batch Schedule'!$A$7)+1)/('Batch Schedule'!$P$7:$P$106="Unscheduled"),""),$A212))),"")</f>
        <v/>
      </c>
      <c r="F212" s="15">
        <f>IFERROR(IF($A212="","",INDEX('Batch Schedule'!$E$7:$E$106,AGGREGATE(15,6,IFERROR((ROW('Batch Schedule'!$A$7:$A$106)-ROW('Batch Schedule'!$A$7)+1)/('Batch Schedule'!$P$7:$P$106="Unscheduled"),""),$A212))),"")</f>
        <v/>
      </c>
      <c r="G212" s="9">
        <f>IFERROR(IF($A212="","",INDEX('Batch Schedule'!$F$7:$F$106,AGGREGATE(15,6,IFERROR((ROW('Batch Schedule'!$A$7:$A$106)-ROW('Batch Schedule'!$A$7)+1)/('Batch Schedule'!$P$7:$P$106="Unscheduled"),""),$A212))),"")</f>
        <v/>
      </c>
      <c r="H212" s="9">
        <f>IFERROR(IF($A212="","",INDEX('Batch Schedule'!$I$7:$I$106,AGGREGATE(15,6,IFERROR((ROW('Batch Schedule'!$A$7:$A$106)-ROW('Batch Schedule'!$A$7)+1)/('Batch Schedule'!$P$7:$P$106="Unscheduled"),""),$A212))),"")</f>
        <v/>
      </c>
      <c r="I212" s="9">
        <f>IFERROR(IF($A212="","",INDEX('Batch Schedule'!$L$7:$L$106,AGGREGATE(15,6,IFERROR((ROW('Batch Schedule'!$A$7:$A$106)-ROW('Batch Schedule'!$A$7)+1)/('Batch Schedule'!$P$7:$P$106="Unscheduled"),""),$A212))),"")</f>
        <v/>
      </c>
      <c r="J212" s="9">
        <f>IFERROR(IF($A212="","",INDEX('Batch Schedule'!$P$7:$P$106,AGGREGATE(15,6,IFERROR((ROW('Batch Schedule'!$A$7:$A$106)-ROW('Batch Schedule'!$A$7)+1)/('Batch Schedule'!$P$7:$P$106="Unscheduled"),""),$A212))),"")</f>
        <v/>
      </c>
    </row>
    <row r="213">
      <c r="A213" s="9">
        <f>IFERROR(IF(ROWS($A$117:A213)&lt;=SUMPRODUCT(--('Batch Schedule'!$P$7:$P$106="Unscheduled")),ROWS($A$117:A213),""),"")</f>
        <v/>
      </c>
      <c r="B213" s="9">
        <f>IFERROR(IF($A213="","",INDEX('Batch Schedule'!$A$7:$A$106,AGGREGATE(15,6,IFERROR((ROW('Batch Schedule'!$A$7:$A$106)-ROW('Batch Schedule'!$A$7)+1)/('Batch Schedule'!$P$7:$P$106="Unscheduled"),""),$A213))),"")</f>
        <v/>
      </c>
      <c r="C213" s="10">
        <f>IFERROR(IF($A213="","",INDEX('Batch Schedule'!$B$7:$B$106,AGGREGATE(15,6,IFERROR((ROW('Batch Schedule'!$A$7:$A$106)-ROW('Batch Schedule'!$A$7)+1)/('Batch Schedule'!$P$7:$P$106="Unscheduled"),""),$A213))),"")</f>
        <v/>
      </c>
      <c r="D213" s="9">
        <f>IFERROR(IF($A213="","",INDEX('Batch Schedule'!$C$7:$C$106,AGGREGATE(15,6,IFERROR((ROW('Batch Schedule'!$A$7:$A$106)-ROW('Batch Schedule'!$A$7)+1)/('Batch Schedule'!$P$7:$P$106="Unscheduled"),""),$A213))),"")</f>
        <v/>
      </c>
      <c r="E213" s="9">
        <f>IFERROR(IF($A213="","",INDEX('Batch Schedule'!$D$7:$D$106,AGGREGATE(15,6,IFERROR((ROW('Batch Schedule'!$A$7:$A$106)-ROW('Batch Schedule'!$A$7)+1)/('Batch Schedule'!$P$7:$P$106="Unscheduled"),""),$A213))),"")</f>
        <v/>
      </c>
      <c r="F213" s="15">
        <f>IFERROR(IF($A213="","",INDEX('Batch Schedule'!$E$7:$E$106,AGGREGATE(15,6,IFERROR((ROW('Batch Schedule'!$A$7:$A$106)-ROW('Batch Schedule'!$A$7)+1)/('Batch Schedule'!$P$7:$P$106="Unscheduled"),""),$A213))),"")</f>
        <v/>
      </c>
      <c r="G213" s="9">
        <f>IFERROR(IF($A213="","",INDEX('Batch Schedule'!$F$7:$F$106,AGGREGATE(15,6,IFERROR((ROW('Batch Schedule'!$A$7:$A$106)-ROW('Batch Schedule'!$A$7)+1)/('Batch Schedule'!$P$7:$P$106="Unscheduled"),""),$A213))),"")</f>
        <v/>
      </c>
      <c r="H213" s="9">
        <f>IFERROR(IF($A213="","",INDEX('Batch Schedule'!$I$7:$I$106,AGGREGATE(15,6,IFERROR((ROW('Batch Schedule'!$A$7:$A$106)-ROW('Batch Schedule'!$A$7)+1)/('Batch Schedule'!$P$7:$P$106="Unscheduled"),""),$A213))),"")</f>
        <v/>
      </c>
      <c r="I213" s="9">
        <f>IFERROR(IF($A213="","",INDEX('Batch Schedule'!$L$7:$L$106,AGGREGATE(15,6,IFERROR((ROW('Batch Schedule'!$A$7:$A$106)-ROW('Batch Schedule'!$A$7)+1)/('Batch Schedule'!$P$7:$P$106="Unscheduled"),""),$A213))),"")</f>
        <v/>
      </c>
      <c r="J213" s="9">
        <f>IFERROR(IF($A213="","",INDEX('Batch Schedule'!$P$7:$P$106,AGGREGATE(15,6,IFERROR((ROW('Batch Schedule'!$A$7:$A$106)-ROW('Batch Schedule'!$A$7)+1)/('Batch Schedule'!$P$7:$P$106="Unscheduled"),""),$A213))),"")</f>
        <v/>
      </c>
    </row>
    <row r="214">
      <c r="A214" s="9">
        <f>IFERROR(IF(ROWS($A$117:A214)&lt;=SUMPRODUCT(--('Batch Schedule'!$P$7:$P$106="Unscheduled")),ROWS($A$117:A214),""),"")</f>
        <v/>
      </c>
      <c r="B214" s="9">
        <f>IFERROR(IF($A214="","",INDEX('Batch Schedule'!$A$7:$A$106,AGGREGATE(15,6,IFERROR((ROW('Batch Schedule'!$A$7:$A$106)-ROW('Batch Schedule'!$A$7)+1)/('Batch Schedule'!$P$7:$P$106="Unscheduled"),""),$A214))),"")</f>
        <v/>
      </c>
      <c r="C214" s="10">
        <f>IFERROR(IF($A214="","",INDEX('Batch Schedule'!$B$7:$B$106,AGGREGATE(15,6,IFERROR((ROW('Batch Schedule'!$A$7:$A$106)-ROW('Batch Schedule'!$A$7)+1)/('Batch Schedule'!$P$7:$P$106="Unscheduled"),""),$A214))),"")</f>
        <v/>
      </c>
      <c r="D214" s="9">
        <f>IFERROR(IF($A214="","",INDEX('Batch Schedule'!$C$7:$C$106,AGGREGATE(15,6,IFERROR((ROW('Batch Schedule'!$A$7:$A$106)-ROW('Batch Schedule'!$A$7)+1)/('Batch Schedule'!$P$7:$P$106="Unscheduled"),""),$A214))),"")</f>
        <v/>
      </c>
      <c r="E214" s="9">
        <f>IFERROR(IF($A214="","",INDEX('Batch Schedule'!$D$7:$D$106,AGGREGATE(15,6,IFERROR((ROW('Batch Schedule'!$A$7:$A$106)-ROW('Batch Schedule'!$A$7)+1)/('Batch Schedule'!$P$7:$P$106="Unscheduled"),""),$A214))),"")</f>
        <v/>
      </c>
      <c r="F214" s="15">
        <f>IFERROR(IF($A214="","",INDEX('Batch Schedule'!$E$7:$E$106,AGGREGATE(15,6,IFERROR((ROW('Batch Schedule'!$A$7:$A$106)-ROW('Batch Schedule'!$A$7)+1)/('Batch Schedule'!$P$7:$P$106="Unscheduled"),""),$A214))),"")</f>
        <v/>
      </c>
      <c r="G214" s="9">
        <f>IFERROR(IF($A214="","",INDEX('Batch Schedule'!$F$7:$F$106,AGGREGATE(15,6,IFERROR((ROW('Batch Schedule'!$A$7:$A$106)-ROW('Batch Schedule'!$A$7)+1)/('Batch Schedule'!$P$7:$P$106="Unscheduled"),""),$A214))),"")</f>
        <v/>
      </c>
      <c r="H214" s="9">
        <f>IFERROR(IF($A214="","",INDEX('Batch Schedule'!$I$7:$I$106,AGGREGATE(15,6,IFERROR((ROW('Batch Schedule'!$A$7:$A$106)-ROW('Batch Schedule'!$A$7)+1)/('Batch Schedule'!$P$7:$P$106="Unscheduled"),""),$A214))),"")</f>
        <v/>
      </c>
      <c r="I214" s="9">
        <f>IFERROR(IF($A214="","",INDEX('Batch Schedule'!$L$7:$L$106,AGGREGATE(15,6,IFERROR((ROW('Batch Schedule'!$A$7:$A$106)-ROW('Batch Schedule'!$A$7)+1)/('Batch Schedule'!$P$7:$P$106="Unscheduled"),""),$A214))),"")</f>
        <v/>
      </c>
      <c r="J214" s="9">
        <f>IFERROR(IF($A214="","",INDEX('Batch Schedule'!$P$7:$P$106,AGGREGATE(15,6,IFERROR((ROW('Batch Schedule'!$A$7:$A$106)-ROW('Batch Schedule'!$A$7)+1)/('Batch Schedule'!$P$7:$P$106="Unscheduled"),""),$A214))),"")</f>
        <v/>
      </c>
    </row>
    <row r="215">
      <c r="A215" s="9">
        <f>IFERROR(IF(ROWS($A$117:A215)&lt;=SUMPRODUCT(--('Batch Schedule'!$P$7:$P$106="Unscheduled")),ROWS($A$117:A215),""),"")</f>
        <v/>
      </c>
      <c r="B215" s="9">
        <f>IFERROR(IF($A215="","",INDEX('Batch Schedule'!$A$7:$A$106,AGGREGATE(15,6,IFERROR((ROW('Batch Schedule'!$A$7:$A$106)-ROW('Batch Schedule'!$A$7)+1)/('Batch Schedule'!$P$7:$P$106="Unscheduled"),""),$A215))),"")</f>
        <v/>
      </c>
      <c r="C215" s="10">
        <f>IFERROR(IF($A215="","",INDEX('Batch Schedule'!$B$7:$B$106,AGGREGATE(15,6,IFERROR((ROW('Batch Schedule'!$A$7:$A$106)-ROW('Batch Schedule'!$A$7)+1)/('Batch Schedule'!$P$7:$P$106="Unscheduled"),""),$A215))),"")</f>
        <v/>
      </c>
      <c r="D215" s="9">
        <f>IFERROR(IF($A215="","",INDEX('Batch Schedule'!$C$7:$C$106,AGGREGATE(15,6,IFERROR((ROW('Batch Schedule'!$A$7:$A$106)-ROW('Batch Schedule'!$A$7)+1)/('Batch Schedule'!$P$7:$P$106="Unscheduled"),""),$A215))),"")</f>
        <v/>
      </c>
      <c r="E215" s="9">
        <f>IFERROR(IF($A215="","",INDEX('Batch Schedule'!$D$7:$D$106,AGGREGATE(15,6,IFERROR((ROW('Batch Schedule'!$A$7:$A$106)-ROW('Batch Schedule'!$A$7)+1)/('Batch Schedule'!$P$7:$P$106="Unscheduled"),""),$A215))),"")</f>
        <v/>
      </c>
      <c r="F215" s="15">
        <f>IFERROR(IF($A215="","",INDEX('Batch Schedule'!$E$7:$E$106,AGGREGATE(15,6,IFERROR((ROW('Batch Schedule'!$A$7:$A$106)-ROW('Batch Schedule'!$A$7)+1)/('Batch Schedule'!$P$7:$P$106="Unscheduled"),""),$A215))),"")</f>
        <v/>
      </c>
      <c r="G215" s="9">
        <f>IFERROR(IF($A215="","",INDEX('Batch Schedule'!$F$7:$F$106,AGGREGATE(15,6,IFERROR((ROW('Batch Schedule'!$A$7:$A$106)-ROW('Batch Schedule'!$A$7)+1)/('Batch Schedule'!$P$7:$P$106="Unscheduled"),""),$A215))),"")</f>
        <v/>
      </c>
      <c r="H215" s="9">
        <f>IFERROR(IF($A215="","",INDEX('Batch Schedule'!$I$7:$I$106,AGGREGATE(15,6,IFERROR((ROW('Batch Schedule'!$A$7:$A$106)-ROW('Batch Schedule'!$A$7)+1)/('Batch Schedule'!$P$7:$P$106="Unscheduled"),""),$A215))),"")</f>
        <v/>
      </c>
      <c r="I215" s="9">
        <f>IFERROR(IF($A215="","",INDEX('Batch Schedule'!$L$7:$L$106,AGGREGATE(15,6,IFERROR((ROW('Batch Schedule'!$A$7:$A$106)-ROW('Batch Schedule'!$A$7)+1)/('Batch Schedule'!$P$7:$P$106="Unscheduled"),""),$A215))),"")</f>
        <v/>
      </c>
      <c r="J215" s="9">
        <f>IFERROR(IF($A215="","",INDEX('Batch Schedule'!$P$7:$P$106,AGGREGATE(15,6,IFERROR((ROW('Batch Schedule'!$A$7:$A$106)-ROW('Batch Schedule'!$A$7)+1)/('Batch Schedule'!$P$7:$P$106="Unscheduled"),""),$A215))),"")</f>
        <v/>
      </c>
    </row>
    <row r="216">
      <c r="A216" s="9">
        <f>IFERROR(IF(ROWS($A$117:A216)&lt;=SUMPRODUCT(--('Batch Schedule'!$P$7:$P$106="Unscheduled")),ROWS($A$117:A216),""),"")</f>
        <v/>
      </c>
      <c r="B216" s="9">
        <f>IFERROR(IF($A216="","",INDEX('Batch Schedule'!$A$7:$A$106,AGGREGATE(15,6,IFERROR((ROW('Batch Schedule'!$A$7:$A$106)-ROW('Batch Schedule'!$A$7)+1)/('Batch Schedule'!$P$7:$P$106="Unscheduled"),""),$A216))),"")</f>
        <v/>
      </c>
      <c r="C216" s="10">
        <f>IFERROR(IF($A216="","",INDEX('Batch Schedule'!$B$7:$B$106,AGGREGATE(15,6,IFERROR((ROW('Batch Schedule'!$A$7:$A$106)-ROW('Batch Schedule'!$A$7)+1)/('Batch Schedule'!$P$7:$P$106="Unscheduled"),""),$A216))),"")</f>
        <v/>
      </c>
      <c r="D216" s="9">
        <f>IFERROR(IF($A216="","",INDEX('Batch Schedule'!$C$7:$C$106,AGGREGATE(15,6,IFERROR((ROW('Batch Schedule'!$A$7:$A$106)-ROW('Batch Schedule'!$A$7)+1)/('Batch Schedule'!$P$7:$P$106="Unscheduled"),""),$A216))),"")</f>
        <v/>
      </c>
      <c r="E216" s="9">
        <f>IFERROR(IF($A216="","",INDEX('Batch Schedule'!$D$7:$D$106,AGGREGATE(15,6,IFERROR((ROW('Batch Schedule'!$A$7:$A$106)-ROW('Batch Schedule'!$A$7)+1)/('Batch Schedule'!$P$7:$P$106="Unscheduled"),""),$A216))),"")</f>
        <v/>
      </c>
      <c r="F216" s="15">
        <f>IFERROR(IF($A216="","",INDEX('Batch Schedule'!$E$7:$E$106,AGGREGATE(15,6,IFERROR((ROW('Batch Schedule'!$A$7:$A$106)-ROW('Batch Schedule'!$A$7)+1)/('Batch Schedule'!$P$7:$P$106="Unscheduled"),""),$A216))),"")</f>
        <v/>
      </c>
      <c r="G216" s="9">
        <f>IFERROR(IF($A216="","",INDEX('Batch Schedule'!$F$7:$F$106,AGGREGATE(15,6,IFERROR((ROW('Batch Schedule'!$A$7:$A$106)-ROW('Batch Schedule'!$A$7)+1)/('Batch Schedule'!$P$7:$P$106="Unscheduled"),""),$A216))),"")</f>
        <v/>
      </c>
      <c r="H216" s="9">
        <f>IFERROR(IF($A216="","",INDEX('Batch Schedule'!$I$7:$I$106,AGGREGATE(15,6,IFERROR((ROW('Batch Schedule'!$A$7:$A$106)-ROW('Batch Schedule'!$A$7)+1)/('Batch Schedule'!$P$7:$P$106="Unscheduled"),""),$A216))),"")</f>
        <v/>
      </c>
      <c r="I216" s="9">
        <f>IFERROR(IF($A216="","",INDEX('Batch Schedule'!$L$7:$L$106,AGGREGATE(15,6,IFERROR((ROW('Batch Schedule'!$A$7:$A$106)-ROW('Batch Schedule'!$A$7)+1)/('Batch Schedule'!$P$7:$P$106="Unscheduled"),""),$A216))),"")</f>
        <v/>
      </c>
      <c r="J216" s="9">
        <f>IFERROR(IF($A216="","",INDEX('Batch Schedule'!$P$7:$P$106,AGGREGATE(15,6,IFERROR((ROW('Batch Schedule'!$A$7:$A$106)-ROW('Batch Schedule'!$A$7)+1)/('Batch Schedule'!$P$7:$P$106="Unscheduled"),""),$A216))),"")</f>
        <v/>
      </c>
    </row>
  </sheetData>
  <mergeCells count="1">
    <mergeCell ref="A1:J1"/>
  </mergeCells>
  <conditionalFormatting sqref="H7:H106">
    <cfRule type="expression" priority="1" dxfId="2">
      <formula>H7="Capacity fits"</formula>
    </cfRule>
    <cfRule type="expression" priority="2" dxfId="0">
      <formula>ISNUMBER(SEARCH("exceeds",H7))</formula>
    </cfRule>
    <cfRule type="expression" priority="3" dxfId="0">
      <formula>ISNUMBER(SEARCH("do not match",H7))</formula>
    </cfRule>
    <cfRule type="expression" priority="4" dxfId="1">
      <formula>ISNUMBER(SEARCH("needed",H7))</formula>
    </cfRule>
    <cfRule type="expression" priority="5" dxfId="1">
      <formula>ISNUMBER(SEARCH("not found",H7))</formula>
    </cfRule>
  </conditionalFormatting>
  <conditionalFormatting sqref="I7:I106">
    <cfRule type="expression" priority="6" dxfId="2">
      <formula>I7="Same family continuation"</formula>
    </cfRule>
    <cfRule type="expression" priority="7" dxfId="3">
      <formula>I7="First planned batch on vessel or line"</formula>
    </cfRule>
    <cfRule type="expression" priority="8" dxfId="1">
      <formula>I7="Changeover review needed"</formula>
    </cfRule>
    <cfRule type="expression" priority="9" dxfId="1">
      <formula>I7="Changeover family needed"</formula>
    </cfRule>
  </conditionalFormatting>
  <conditionalFormatting sqref="J7:J106">
    <cfRule type="expression" priority="10" dxfId="2">
      <formula>J7="Scheduled"</formula>
    </cfRule>
  </conditionalFormatting>
  <conditionalFormatting sqref="H117:H216">
    <cfRule type="expression" priority="11" dxfId="0">
      <formula>H117="Cannot fit future sequence"</formula>
    </cfRule>
    <cfRule type="expression" priority="12" dxfId="1">
      <formula>ISNUMBER(SEARCH("needed",H117))</formula>
    </cfRule>
  </conditionalFormatting>
  <conditionalFormatting sqref="I117:I216">
    <cfRule type="expression" priority="13" dxfId="0">
      <formula>ISNUMBER(SEARCH("exceeds",I117))</formula>
    </cfRule>
    <cfRule type="expression" priority="14" dxfId="0">
      <formula>ISNUMBER(SEARCH("do not match",I117))</formula>
    </cfRule>
    <cfRule type="expression" priority="15" dxfId="1">
      <formula>ISNUMBER(SEARCH("needed",I117))</formula>
    </cfRule>
    <cfRule type="expression" priority="16" dxfId="1">
      <formula>ISNUMBER(SEARCH("not found",I117))</formula>
    </cfRule>
  </conditionalFormatting>
  <conditionalFormatting sqref="J117:J216">
    <cfRule type="expression" priority="17" dxfId="0">
      <formula>J117="Unscheduled"</formula>
    </cfRule>
  </conditionalFormatting>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xl/worksheets/sheet4.xml><?xml version="1.0" encoding="utf-8"?>
<worksheet xmlns="http://schemas.openxmlformats.org/spreadsheetml/2006/main">
  <sheetPr>
    <outlinePr summaryBelow="1" summaryRight="1"/>
    <pageSetUpPr fitToPage="1"/>
  </sheetPr>
  <dimension ref="A1:H22"/>
  <sheetViews>
    <sheetView showGridLines="0" zoomScale="90" workbookViewId="0">
      <pane ySplit="2" topLeftCell="A3" activePane="bottomLeft" state="frozen"/>
      <selection pane="bottomLeft" activeCell="A1" sqref="A1"/>
    </sheetView>
  </sheetViews>
  <sheetFormatPr baseColWidth="8" defaultRowHeight="15"/>
  <cols>
    <col width="108" customWidth="1" min="1" max="1"/>
    <col width="4" customWidth="1" min="2" max="2"/>
    <col width="4" customWidth="1" min="3" max="3"/>
    <col width="4" customWidth="1" min="4" max="4"/>
    <col width="4" customWidth="1" min="5" max="5"/>
    <col width="4" customWidth="1" min="6" max="6"/>
    <col width="4" customWidth="1" min="7" max="7"/>
    <col width="4" customWidth="1" min="8" max="8"/>
  </cols>
  <sheetData>
    <row r="1" ht="26" customHeight="1">
      <c r="A1" s="1" t="inlineStr">
        <is>
          <t>Batch Production Schedule Instructions</t>
        </is>
      </c>
      <c r="B1" s="19" t="n"/>
      <c r="C1" s="19" t="n"/>
      <c r="D1" s="19" t="n"/>
      <c r="E1" s="19" t="n"/>
      <c r="F1" s="19" t="n"/>
      <c r="G1" s="19" t="n"/>
      <c r="H1" s="20" t="n"/>
    </row>
    <row r="3" ht="21" customHeight="1">
      <c r="A3" s="7" t="inlineStr">
        <is>
          <t>What This Workbook Does</t>
        </is>
      </c>
      <c r="B3" s="16" t="n"/>
      <c r="C3" s="16" t="n"/>
      <c r="D3" s="16" t="n"/>
      <c r="E3" s="16" t="n"/>
      <c r="F3" s="16" t="n"/>
      <c r="G3" s="16" t="n"/>
      <c r="H3" s="16" t="n"/>
    </row>
    <row r="4" ht="42" customHeight="1">
      <c r="A4" s="17" t="inlineStr">
        <is>
          <t>Batch Production Schedule is an operational planning aid for production batches before production release. It organizes planned batch IDs, due dates, vessel or line capacity, and changeover families into a future batch calendar and an unscheduled batch list.</t>
        </is>
      </c>
      <c r="B4" s="18" t="n"/>
      <c r="C4" s="18" t="n"/>
      <c r="D4" s="18" t="n"/>
      <c r="E4" s="18" t="n"/>
      <c r="F4" s="18" t="n"/>
      <c r="G4" s="18" t="n"/>
      <c r="H4" s="18" t="n"/>
    </row>
    <row r="6" ht="21" customHeight="1">
      <c r="A6" s="7" t="inlineStr">
        <is>
          <t>What to Enter</t>
        </is>
      </c>
      <c r="B6" s="16" t="n"/>
      <c r="C6" s="16" t="n"/>
      <c r="D6" s="16" t="n"/>
      <c r="E6" s="16" t="n"/>
      <c r="F6" s="16" t="n"/>
      <c r="G6" s="16" t="n"/>
      <c r="H6" s="16" t="n"/>
    </row>
    <row r="7" ht="182" customHeight="1">
      <c r="A7" s="17" t="inlineStr">
        <is>
          <t>Use the yellow input cells on the Batch Schedule sheet.
1. Enter the vessel or line capacity reference first.
2. Enter each vessel or line name, available capacity, and capacity unit.
3. Enter planned batch IDs and due dates.
4. Select or enter the vessel or line for each batch.
5. Enter the changeover family.
6. Enter required capacity and the matching capacity unit.
Capacity units must match exactly. This workbook does not convert gallons, pounds, or any other units.</t>
        </is>
      </c>
      <c r="B7" s="18" t="n"/>
      <c r="C7" s="18" t="n"/>
      <c r="D7" s="18" t="n"/>
      <c r="E7" s="18" t="n"/>
      <c r="F7" s="18" t="n"/>
      <c r="G7" s="18" t="n"/>
      <c r="H7" s="18" t="n"/>
    </row>
    <row r="9" ht="21" customHeight="1">
      <c r="A9" s="7" t="inlineStr">
        <is>
          <t>How Future Sequence Fit Works</t>
        </is>
      </c>
      <c r="B9" s="16" t="n"/>
      <c r="C9" s="16" t="n"/>
      <c r="D9" s="16" t="n"/>
      <c r="E9" s="16" t="n"/>
      <c r="F9" s="16" t="n"/>
      <c r="G9" s="16" t="n"/>
      <c r="H9" s="16" t="n"/>
    </row>
    <row r="10" ht="214" customHeight="1">
      <c r="A10" s="17" t="inlineStr">
        <is>
          <t>A production batch fits the future sequence when:
- A Planned Batch ID is entered.
- The Due Date is a valid Excel date and is on or after the workbook calculation date.
- A Vessel or Line is entered.
- A Changeover Family is entered.
- Required Capacity and Capacity Unit are entered.
- A matching vessel or line capacity reference is found.
- The required capacity unit matches the available capacity unit.
- Required Capacity does not exceed Available Capacity.
The future batch calendar is ordered by Due Date. Batches with the same due date follow their source-row order on the Batch Schedule sheet.</t>
        </is>
      </c>
      <c r="B10" s="18" t="n"/>
      <c r="C10" s="18" t="n"/>
      <c r="D10" s="18" t="n"/>
      <c r="E10" s="18" t="n"/>
      <c r="F10" s="18" t="n"/>
      <c r="G10" s="18" t="n"/>
      <c r="H10" s="18" t="n"/>
    </row>
    <row r="12" ht="21" customHeight="1">
      <c r="A12" s="7" t="inlineStr">
        <is>
          <t>How Capacity and Changeover Checks Work</t>
        </is>
      </c>
      <c r="B12" s="16" t="n"/>
      <c r="C12" s="16" t="n"/>
      <c r="D12" s="16" t="n"/>
      <c r="E12" s="16" t="n"/>
      <c r="F12" s="16" t="n"/>
      <c r="G12" s="16" t="n"/>
      <c r="H12" s="16" t="n"/>
    </row>
    <row r="13" ht="134" customHeight="1">
      <c r="A13" s="17" t="inlineStr">
        <is>
          <t>Capacity and changeover checks compare Required Capacity to Available Capacity and compare the current batch changeover family to the previous scheduled production batch on the same vessel or line.
- First planned batch on vessel or line: no earlier scheduled batch is available for comparison.
- Same family continuation: the current and prior changeover family match.
- Changeover review needed: the current and prior changeover family do not match.
The workbook does not calculate changeover time, batch duration, start time, finish time, or daily capacity loading.</t>
        </is>
      </c>
      <c r="B13" s="18" t="n"/>
      <c r="C13" s="18" t="n"/>
      <c r="D13" s="18" t="n"/>
      <c r="E13" s="18" t="n"/>
      <c r="F13" s="18" t="n"/>
      <c r="G13" s="18" t="n"/>
      <c r="H13" s="18" t="n"/>
    </row>
    <row r="15" ht="21" customHeight="1">
      <c r="A15" s="7" t="inlineStr">
        <is>
          <t>How to Use the Outputs</t>
        </is>
      </c>
      <c r="B15" s="16" t="n"/>
      <c r="C15" s="16" t="n"/>
      <c r="D15" s="16" t="n"/>
      <c r="E15" s="16" t="n"/>
      <c r="F15" s="16" t="n"/>
      <c r="G15" s="16" t="n"/>
      <c r="H15" s="16" t="n"/>
    </row>
    <row r="16" ht="118" customHeight="1">
      <c r="A16" s="17" t="inlineStr">
        <is>
          <t>Use the Future Calendar &amp; Exceptions sheet to review:
- Future Batch Calendar: production batches that fit the workbook's future sequence and capacity checks.
- Unscheduled Batch List: production batches that need additional planning input or do not fit the capacity check.
A Scheduled result does not mean a batch has been released, approved, started, completed, or recorded as actual production.</t>
        </is>
      </c>
      <c r="B16" s="18" t="n"/>
      <c r="C16" s="18" t="n"/>
      <c r="D16" s="18" t="n"/>
      <c r="E16" s="18" t="n"/>
      <c r="F16" s="18" t="n"/>
      <c r="G16" s="18" t="n"/>
      <c r="H16" s="18" t="n"/>
    </row>
    <row r="18" ht="21" customHeight="1">
      <c r="A18" s="7" t="inlineStr">
        <is>
          <t>Sample Rows</t>
        </is>
      </c>
      <c r="B18" s="16" t="n"/>
      <c r="C18" s="16" t="n"/>
      <c r="D18" s="16" t="n"/>
      <c r="E18" s="16" t="n"/>
      <c r="F18" s="16" t="n"/>
      <c r="G18" s="16" t="n"/>
      <c r="H18" s="16" t="n"/>
    </row>
    <row r="19" ht="42" customHeight="1">
      <c r="A19" s="17" t="inlineStr">
        <is>
          <t>The sample rows are examples that show capacity fit, capacity overage, matching and differing changeover families, a missing due date, and a capacity-unit mismatch. Replace the sample rows with your own planned batch information when ready.</t>
        </is>
      </c>
      <c r="B19" s="18" t="n"/>
      <c r="C19" s="18" t="n"/>
      <c r="D19" s="18" t="n"/>
      <c r="E19" s="18" t="n"/>
      <c r="F19" s="18" t="n"/>
      <c r="G19" s="18" t="n"/>
      <c r="H19" s="18" t="n"/>
    </row>
    <row r="21" ht="21" customHeight="1">
      <c r="A21" s="7" t="inlineStr">
        <is>
          <t>Operational Boundary</t>
        </is>
      </c>
      <c r="B21" s="16" t="n"/>
      <c r="C21" s="16" t="n"/>
      <c r="D21" s="16" t="n"/>
      <c r="E21" s="16" t="n"/>
      <c r="F21" s="16" t="n"/>
      <c r="G21" s="16" t="n"/>
      <c r="H21" s="16" t="n"/>
    </row>
    <row r="22" ht="42" customHeight="1">
      <c r="A22" s="17" t="inlineStr">
        <is>
          <t>This workbook is an operational aid only. It is not an ERP, MRP, MES, connected machine system, real-time scheduling system, official production record, certification, audit record, or proof of legal, regulatory, safety, quality, tax, engineering, or other compliance.</t>
        </is>
      </c>
      <c r="B22" s="18" t="n"/>
      <c r="C22" s="18" t="n"/>
      <c r="D22" s="18" t="n"/>
      <c r="E22" s="18" t="n"/>
      <c r="F22" s="18" t="n"/>
      <c r="G22" s="18" t="n"/>
      <c r="H22" s="18"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2026-10-01T17:30:38Z</dcterms:created>
  <dcterms:modified xmlns:dcterms="http://purl.org/dc/terms/" xmlns:xsi="http://www.w3.org/2001/XMLSchema-instance" xsi:type="dcterms:W3CDTF">2026-10-01T17:30:38Z</dcterms:modified>
</cp:coreProperties>
</file>