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shboard" sheetId="1" state="visible" r:id="rId1"/>
    <sheet xmlns:r="http://schemas.openxmlformats.org/officeDocument/2006/relationships" name="Forecast Input" sheetId="2" state="visible" r:id="rId2"/>
    <sheet xmlns:r="http://schemas.openxmlformats.org/officeDocument/2006/relationships" name="Execution Register" sheetId="3" state="visible" r:id="rId3"/>
    <sheet xmlns:r="http://schemas.openxmlformats.org/officeDocument/2006/relationships" name="Instructions" sheetId="4" state="visible" r:id="rId4"/>
  </sheets>
  <definedNames>
    <definedName name="_xlnm._FilterDatabase" localSheetId="1" hidden="1">'Forecast Input'!$A$5:$N$105</definedName>
    <definedName name="_xlnm._FilterDatabase" localSheetId="2" hidden="1">'Execution Register'!$A$5:$N$105</definedName>
  </definedNames>
  <calcPr calcId="124519" calcMode="auto" fullCalcOnLoad="1" forceFullCalc="1"/>
</workbook>
</file>

<file path=xl/styles.xml><?xml version="1.0" encoding="utf-8"?>
<styleSheet xmlns="http://schemas.openxmlformats.org/spreadsheetml/2006/main">
  <numFmts count="2">
    <numFmt numFmtId="164" formatCode="m/d/Y"/>
    <numFmt numFmtId="165" formatCode="0.00;[Red]-0.00"/>
  </numFmts>
  <fonts count="8">
    <font>
      <name val="Calibri"/>
      <family val="2"/>
      <color theme="1"/>
      <sz val="11"/>
      <scheme val="minor"/>
    </font>
    <font>
      <name val="Calibri"/>
      <b val="1"/>
      <color rgb="00FFFFFF"/>
      <sz val="16"/>
    </font>
    <font>
      <name val="Calibri"/>
      <i val="1"/>
      <color rgb="001D2B36"/>
      <sz val="10"/>
    </font>
    <font>
      <name val="Calibri"/>
      <b val="1"/>
      <color rgb="00FFFFFF"/>
      <sz val="10"/>
    </font>
    <font>
      <name val="Calibri"/>
      <b val="1"/>
      <color rgb="001D2B36"/>
      <sz val="14"/>
    </font>
    <font>
      <name val="Calibri"/>
      <b val="1"/>
      <color rgb="00FFFFFF"/>
      <sz val="12"/>
    </font>
    <font>
      <name val="Calibri"/>
      <color rgb="001D2B36"/>
      <sz val="10"/>
    </font>
    <font>
      <name val="Calibri"/>
      <b val="1"/>
      <color rgb="001D2B36"/>
      <sz val="10"/>
    </font>
  </fonts>
  <fills count="6">
    <fill>
      <patternFill/>
    </fill>
    <fill>
      <patternFill patternType="gray125"/>
    </fill>
    <fill>
      <patternFill patternType="solid">
        <fgColor rgb="001F4E78"/>
      </patternFill>
    </fill>
    <fill>
      <patternFill patternType="solid">
        <fgColor rgb="00F7F4ED"/>
      </patternFill>
    </fill>
    <fill>
      <patternFill patternType="solid">
        <fgColor rgb="00DDEBF7"/>
      </patternFill>
    </fill>
    <fill>
      <patternFill patternType="solid">
        <fgColor rgb="00FFF2CC"/>
      </patternFill>
    </fill>
  </fills>
  <borders count="2">
    <border>
      <left/>
      <right/>
      <top/>
      <bottom/>
      <diagonal/>
    </border>
    <border>
      <bottom style="thin">
        <color rgb="00345B63"/>
      </bottom>
    </border>
  </borders>
  <cellStyleXfs count="1">
    <xf numFmtId="0" fontId="0" fillId="0" borderId="0"/>
  </cellStyleXfs>
  <cellXfs count="20">
    <xf numFmtId="0" fontId="0" fillId="0" borderId="0" pivotButton="0" quotePrefix="0" xfId="0"/>
    <xf numFmtId="0" fontId="1" fillId="2" borderId="0" applyAlignment="1" pivotButton="0" quotePrefix="0" xfId="0">
      <alignment horizontal="left" vertical="center"/>
    </xf>
    <xf numFmtId="0" fontId="2" fillId="3" borderId="0" applyAlignment="1" pivotButton="0" quotePrefix="0" xfId="0">
      <alignment horizontal="left" vertical="top" wrapText="1"/>
    </xf>
    <xf numFmtId="0" fontId="0" fillId="3" borderId="0" pivotButton="0" quotePrefix="0" xfId="0"/>
    <xf numFmtId="0" fontId="3" fillId="2" borderId="1" applyAlignment="1" pivotButton="0" quotePrefix="0" xfId="0">
      <alignment horizontal="center" vertical="center" wrapText="1"/>
    </xf>
    <xf numFmtId="0" fontId="4" fillId="4" borderId="0" applyAlignment="1" pivotButton="0" quotePrefix="0" xfId="0">
      <alignment horizontal="center" vertical="center" wrapText="1"/>
    </xf>
    <xf numFmtId="0" fontId="5" fillId="2" borderId="0" applyAlignment="1" pivotButton="0" quotePrefix="0" xfId="0">
      <alignment horizontal="left" vertical="center"/>
    </xf>
    <xf numFmtId="0" fontId="0" fillId="2" borderId="0" pivotButton="0" quotePrefix="0" xfId="0"/>
    <xf numFmtId="0" fontId="6" fillId="4" borderId="0" applyAlignment="1" pivotButton="0" quotePrefix="0" xfId="0">
      <alignment horizontal="left" vertical="top" wrapText="1"/>
    </xf>
    <xf numFmtId="164" fontId="6" fillId="4" borderId="0" applyAlignment="1" pivotButton="0" quotePrefix="0" xfId="0">
      <alignment horizontal="left" vertical="top" wrapText="1"/>
    </xf>
    <xf numFmtId="165" fontId="6" fillId="4" borderId="0" applyAlignment="1" pivotButton="0" quotePrefix="0" xfId="0">
      <alignment horizontal="left" vertical="top" wrapText="1"/>
    </xf>
    <xf numFmtId="0" fontId="6" fillId="4" borderId="0" pivotButton="0" quotePrefix="0" xfId="0"/>
    <xf numFmtId="0" fontId="6" fillId="5" borderId="0" applyAlignment="1" applyProtection="1" pivotButton="0" quotePrefix="0" xfId="0">
      <alignment horizontal="left" vertical="top" wrapText="1"/>
      <protection locked="0" hidden="0"/>
    </xf>
    <xf numFmtId="164" fontId="6" fillId="5" borderId="0" applyAlignment="1" applyProtection="1" pivotButton="0" quotePrefix="0" xfId="0">
      <alignment horizontal="left" vertical="top" wrapText="1"/>
      <protection locked="0" hidden="0"/>
    </xf>
    <xf numFmtId="165" fontId="6" fillId="5" borderId="0" applyAlignment="1" applyProtection="1" pivotButton="0" quotePrefix="0" xfId="0">
      <alignment horizontal="left" vertical="top" wrapText="1"/>
      <protection locked="0" hidden="0"/>
    </xf>
    <xf numFmtId="0" fontId="3" fillId="2" borderId="1" applyAlignment="1" pivotButton="0" quotePrefix="0" xfId="0">
      <alignment horizontal="left" vertical="center"/>
    </xf>
    <xf numFmtId="0" fontId="0" fillId="2" borderId="1" pivotButton="0" quotePrefix="0" xfId="0"/>
    <xf numFmtId="0" fontId="6" fillId="0" borderId="0" applyAlignment="1" pivotButton="0" quotePrefix="0" xfId="0">
      <alignment horizontal="left" vertical="top" wrapText="1"/>
    </xf>
    <xf numFmtId="0" fontId="7" fillId="0" borderId="0" applyAlignment="1" pivotButton="0" quotePrefix="0" xfId="0">
      <alignment horizontal="center" vertical="center" wrapText="1"/>
    </xf>
    <xf numFmtId="0" fontId="7" fillId="0" borderId="0" applyAlignment="1" pivotButton="0" quotePrefix="0" xfId="0">
      <alignment horizontal="left" vertical="top" wrapText="1"/>
    </xf>
  </cellXfs>
  <cellStyles count="1">
    <cellStyle name="Normal" xfId="0" builtinId="0" hidden="0"/>
  </cellStyles>
  <dxfs count="4">
    <dxf>
      <font>
        <name val="Calibri"/>
        <color rgb="009C0006"/>
        <sz val="10"/>
      </font>
      <fill>
        <patternFill patternType="solid">
          <fgColor rgb="00FCE4D6"/>
        </patternFill>
      </fill>
    </dxf>
    <dxf>
      <fill>
        <patternFill patternType="solid">
          <fgColor rgb="00FFF2CC"/>
        </patternFill>
      </fill>
    </dxf>
    <dxf>
      <fill>
        <patternFill patternType="solid">
          <fgColor rgb="00E2F0D9"/>
        </patternFill>
      </fill>
    </dxf>
    <dxf>
      <fill>
        <patternFill patternType="solid">
          <fgColor rgb="00DDEBF7"/>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O110"/>
  <sheetViews>
    <sheetView showGridLines="0" workbookViewId="0">
      <pane ySplit="10" topLeftCell="A11" activePane="bottomLeft" state="frozen"/>
      <selection pane="bottomLeft" activeCell="A1" sqref="A1"/>
    </sheetView>
  </sheetViews>
  <sheetFormatPr baseColWidth="8" defaultRowHeight="15"/>
  <cols>
    <col width="20" customWidth="1" min="1" max="1"/>
    <col width="14" customWidth="1" min="2" max="2"/>
    <col width="24" customWidth="1" min="3" max="3"/>
    <col width="21" customWidth="1" min="4" max="4"/>
    <col width="14" customWidth="1" min="5" max="5"/>
    <col width="28" customWidth="1" min="6" max="6"/>
    <col width="16" customWidth="1" min="7" max="7"/>
    <col width="14" customWidth="1" min="8" max="8"/>
    <col width="16" customWidth="1" min="9" max="9"/>
    <col width="17" customWidth="1" min="10" max="10"/>
    <col width="14" customWidth="1" min="11" max="11"/>
    <col width="13" customWidth="1" min="12" max="12"/>
    <col width="14" customWidth="1" min="13" max="13"/>
    <col width="15" customWidth="1" min="14" max="14"/>
    <col hidden="1" width="19" customWidth="1" min="15" max="15"/>
  </cols>
  <sheetData>
    <row r="1" ht="25" customHeight="1">
      <c r="A1" s="1" t="inlineStr">
        <is>
          <t>Production Forecast</t>
        </is>
      </c>
    </row>
    <row r="2" ht="25" customHeight="1">
      <c r="A2" s="2" t="inlineStr">
        <is>
          <t>Production Forecast Excel Template dashboard for reviewing product demand status, execution register activity, and open exceptions before production release.</t>
        </is>
      </c>
      <c r="B2" s="3" t="n"/>
      <c r="C2" s="3" t="n"/>
      <c r="D2" s="3" t="n"/>
      <c r="E2" s="3" t="n"/>
      <c r="F2" s="3" t="n"/>
      <c r="G2" s="3" t="n"/>
      <c r="H2" s="3" t="n"/>
      <c r="I2" s="3" t="n"/>
      <c r="J2" s="3" t="n"/>
      <c r="K2" s="3" t="n"/>
      <c r="L2" s="3" t="n"/>
      <c r="M2" s="3" t="n"/>
      <c r="N2" s="3" t="n"/>
      <c r="O2" s="3" t="n"/>
    </row>
    <row r="3" ht="25" customHeight="1">
      <c r="A3" s="2" t="inlineStr">
        <is>
          <t>Quantities and times are shown only in their entered units. This workbook does not convert or total unlike units.</t>
        </is>
      </c>
      <c r="B3" s="3" t="n"/>
      <c r="C3" s="3" t="n"/>
      <c r="D3" s="3" t="n"/>
      <c r="E3" s="3" t="n"/>
      <c r="F3" s="3" t="n"/>
      <c r="G3" s="3" t="n"/>
      <c r="H3" s="3" t="n"/>
      <c r="I3" s="3" t="n"/>
      <c r="J3" s="3" t="n"/>
      <c r="K3" s="3" t="n"/>
      <c r="L3" s="3" t="n"/>
      <c r="M3" s="3" t="n"/>
      <c r="N3" s="3" t="n"/>
      <c r="O3" s="3" t="n"/>
    </row>
    <row r="5">
      <c r="A5" s="4" t="inlineStr">
        <is>
          <t>Total Demand Records</t>
        </is>
      </c>
      <c r="C5" s="4" t="inlineStr">
        <is>
          <t>Planned</t>
        </is>
      </c>
      <c r="E5" s="4" t="inlineStr">
        <is>
          <t>In Progress</t>
        </is>
      </c>
      <c r="G5" s="4" t="inlineStr">
        <is>
          <t>Complete</t>
        </is>
      </c>
      <c r="I5" s="4" t="inlineStr">
        <is>
          <t>Open Exceptions</t>
        </is>
      </c>
      <c r="K5" s="4" t="inlineStr">
        <is>
          <t>No Exception</t>
        </is>
      </c>
    </row>
    <row r="6">
      <c r="B6" s="5">
        <f>IFERROR(SUMPRODUCT(--('Execution Register'!$A$6:$A$105&lt;&gt;"")),0)</f>
        <v/>
      </c>
      <c r="D6" s="5">
        <f>IFERROR(SUMPRODUCT(--('Execution Register'!$M$6:$M$105="Planned")),0)</f>
        <v/>
      </c>
      <c r="F6" s="5">
        <f>IFERROR(SUMPRODUCT(--('Execution Register'!$M$6:$M$105="In Progress")),0)</f>
        <v/>
      </c>
      <c r="H6" s="5">
        <f>IFERROR(SUMPRODUCT(--('Execution Register'!$M$6:$M$105="Complete")),0)</f>
        <v/>
      </c>
      <c r="J6" s="5">
        <f>IFERROR(SUMPRODUCT(--(LEFT('Execution Register'!$N$6:$N$105,6)="Open -")),0)</f>
        <v/>
      </c>
      <c r="L6" s="5">
        <f>IFERROR(SUMPRODUCT(--('Execution Register'!$N$6:$N$105="No exception")),0)</f>
        <v/>
      </c>
    </row>
    <row r="8" ht="22" customHeight="1">
      <c r="A8" s="6" t="inlineStr">
        <is>
          <t>Open Exception List</t>
        </is>
      </c>
      <c r="B8" s="7" t="n"/>
      <c r="C8" s="7" t="n"/>
      <c r="D8" s="7" t="n"/>
      <c r="E8" s="7" t="n"/>
      <c r="F8" s="7" t="n"/>
      <c r="G8" s="7" t="n"/>
      <c r="H8" s="7" t="n"/>
      <c r="I8" s="7" t="n"/>
      <c r="J8" s="7" t="n"/>
      <c r="K8" s="7" t="n"/>
      <c r="L8" s="7" t="n"/>
      <c r="M8" s="7" t="n"/>
      <c r="N8" s="7" t="n"/>
      <c r="O8" s="7" t="n"/>
    </row>
    <row r="9" ht="22" customHeight="1">
      <c r="A9" s="2" t="inlineStr">
        <is>
          <t>Only records with an exception status beginning with “Open -” appear below.</t>
        </is>
      </c>
      <c r="B9" s="3" t="n"/>
      <c r="C9" s="3" t="n"/>
      <c r="D9" s="3" t="n"/>
      <c r="E9" s="3" t="n"/>
      <c r="F9" s="3" t="n"/>
      <c r="G9" s="3" t="n"/>
      <c r="H9" s="3" t="n"/>
      <c r="I9" s="3" t="n"/>
      <c r="J9" s="3" t="n"/>
      <c r="K9" s="3" t="n"/>
      <c r="L9" s="3" t="n"/>
      <c r="M9" s="3" t="n"/>
      <c r="N9" s="3" t="n"/>
      <c r="O9" s="3" t="n"/>
    </row>
    <row r="10" ht="34" customHeight="1">
      <c r="A10" s="4" t="inlineStr">
        <is>
          <t>Product Demand Identifier</t>
        </is>
      </c>
      <c r="B10" s="4" t="inlineStr">
        <is>
          <t>Reporting Period</t>
        </is>
      </c>
      <c r="C10" s="4" t="inlineStr">
        <is>
          <t>Owner or Responsible Role</t>
        </is>
      </c>
      <c r="D10" s="4" t="inlineStr">
        <is>
          <t>Work Order or Run ID</t>
        </is>
      </c>
      <c r="E10" s="4" t="inlineStr">
        <is>
          <t>Status Progression</t>
        </is>
      </c>
      <c r="F10" s="4" t="inlineStr">
        <is>
          <t>Exception Status</t>
        </is>
      </c>
      <c r="G10" s="4" t="inlineStr">
        <is>
          <t>Planned Quantity</t>
        </is>
      </c>
      <c r="H10" s="4" t="inlineStr">
        <is>
          <t>Quantity Unit</t>
        </is>
      </c>
      <c r="I10" s="4" t="inlineStr">
        <is>
          <t>Actual Quantity</t>
        </is>
      </c>
      <c r="J10" s="4" t="inlineStr">
        <is>
          <t>Quantity Variance</t>
        </is>
      </c>
      <c r="K10" s="4" t="inlineStr">
        <is>
          <t>Planned Time</t>
        </is>
      </c>
      <c r="L10" s="4" t="inlineStr">
        <is>
          <t>Time Unit</t>
        </is>
      </c>
      <c r="M10" s="4" t="inlineStr">
        <is>
          <t>Actual Time</t>
        </is>
      </c>
      <c r="N10" s="4" t="inlineStr">
        <is>
          <t>Time Variance</t>
        </is>
      </c>
      <c r="O10" s="4" t="inlineStr">
        <is>
          <t>Exception Source Row</t>
        </is>
      </c>
    </row>
    <row r="11">
      <c r="A11" s="8">
        <f>IFERROR(IF(OR($O11="",INDEX('Execution Register'!$A$6:$A$105,$O11-5)=""),"",INDEX('Execution Register'!$A$6:$A$105,$O11-5)),"")</f>
        <v/>
      </c>
      <c r="B11" s="9">
        <f>IFERROR(IF(OR($O11="",INDEX('Execution Register'!$B$6:$B$105,$O11-5)=""),"",INDEX('Execution Register'!$B$6:$B$105,$O11-5)),"")</f>
        <v/>
      </c>
      <c r="C11" s="8">
        <f>IFERROR(IF(OR($O11="",INDEX('Execution Register'!$C$6:$C$105,$O11-5)=""),"",INDEX('Execution Register'!$C$6:$C$105,$O11-5)),"")</f>
        <v/>
      </c>
      <c r="D11" s="8">
        <f>IFERROR(IF(OR($O11="",INDEX('Execution Register'!$D$6:$D$105,$O11-5)=""),"",INDEX('Execution Register'!$D$6:$D$105,$O11-5)),"")</f>
        <v/>
      </c>
      <c r="E11" s="8">
        <f>IFERROR(IF(OR($O11="",INDEX('Execution Register'!$M$6:$M$105,$O11-5)=""),"",INDEX('Execution Register'!$M$6:$M$105,$O11-5)),"")</f>
        <v/>
      </c>
      <c r="F11" s="8">
        <f>IFERROR(IF(OR($O11="",INDEX('Execution Register'!$N$6:$N$105,$O11-5)=""),"",INDEX('Execution Register'!$N$6:$N$105,$O11-5)),"")</f>
        <v/>
      </c>
      <c r="G11" s="10">
        <f>IFERROR(IF(OR($O11="",INDEX('Execution Register'!$E$6:$E$105,$O11-5)=""),"",INDEX('Execution Register'!$E$6:$E$105,$O11-5)),"")</f>
        <v/>
      </c>
      <c r="H11" s="8">
        <f>IFERROR(IF(OR($O11="",INDEX('Execution Register'!$F$6:$F$105,$O11-5)=""),"",INDEX('Execution Register'!$F$6:$F$105,$O11-5)),"")</f>
        <v/>
      </c>
      <c r="I11" s="10">
        <f>IFERROR(IF(OR($O11="",INDEX('Execution Register'!$G$6:$G$105,$O11-5)=""),"",INDEX('Execution Register'!$G$6:$G$105,$O11-5)),"")</f>
        <v/>
      </c>
      <c r="J11" s="10">
        <f>IFERROR(IF(OR($O11="",INDEX('Execution Register'!$H$6:$H$105,$O11-5)=""),"",INDEX('Execution Register'!$H$6:$H$105,$O11-5)),"")</f>
        <v/>
      </c>
      <c r="K11" s="10">
        <f>IFERROR(IF(OR($O11="",INDEX('Execution Register'!$I$6:$I$105,$O11-5)=""),"",INDEX('Execution Register'!$I$6:$I$105,$O11-5)),"")</f>
        <v/>
      </c>
      <c r="L11" s="8">
        <f>IFERROR(IF(OR($O11="",INDEX('Execution Register'!$J$6:$J$105,$O11-5)=""),"",INDEX('Execution Register'!$J$6:$J$105,$O11-5)),"")</f>
        <v/>
      </c>
      <c r="M11" s="10">
        <f>IFERROR(IF(OR($O11="",INDEX('Execution Register'!$K$6:$K$105,$O11-5)=""),"",INDEX('Execution Register'!$K$6:$K$105,$O11-5)),"")</f>
        <v/>
      </c>
      <c r="N11" s="10">
        <f>IFERROR(IF(OR($O11="",INDEX('Execution Register'!$L$6:$L$105,$O11-5)=""),"",INDEX('Execution Register'!$L$6:$L$105,$O11-5)),"")</f>
        <v/>
      </c>
      <c r="O11" s="11">
        <f>IFERROR(AGGREGATE(15,6,ROW('Execution Register'!$A$6:$A$105)/(LEFT('Execution Register'!$N$6:$N$105,6)="Open -"),1),"")</f>
        <v/>
      </c>
    </row>
    <row r="12">
      <c r="A12" s="8">
        <f>IFERROR(IF(OR($O12="",INDEX('Execution Register'!$A$6:$A$105,$O12-5)=""),"",INDEX('Execution Register'!$A$6:$A$105,$O12-5)),"")</f>
        <v/>
      </c>
      <c r="B12" s="9">
        <f>IFERROR(IF(OR($O12="",INDEX('Execution Register'!$B$6:$B$105,$O12-5)=""),"",INDEX('Execution Register'!$B$6:$B$105,$O12-5)),"")</f>
        <v/>
      </c>
      <c r="C12" s="8">
        <f>IFERROR(IF(OR($O12="",INDEX('Execution Register'!$C$6:$C$105,$O12-5)=""),"",INDEX('Execution Register'!$C$6:$C$105,$O12-5)),"")</f>
        <v/>
      </c>
      <c r="D12" s="8">
        <f>IFERROR(IF(OR($O12="",INDEX('Execution Register'!$D$6:$D$105,$O12-5)=""),"",INDEX('Execution Register'!$D$6:$D$105,$O12-5)),"")</f>
        <v/>
      </c>
      <c r="E12" s="8">
        <f>IFERROR(IF(OR($O12="",INDEX('Execution Register'!$M$6:$M$105,$O12-5)=""),"",INDEX('Execution Register'!$M$6:$M$105,$O12-5)),"")</f>
        <v/>
      </c>
      <c r="F12" s="8">
        <f>IFERROR(IF(OR($O12="",INDEX('Execution Register'!$N$6:$N$105,$O12-5)=""),"",INDEX('Execution Register'!$N$6:$N$105,$O12-5)),"")</f>
        <v/>
      </c>
      <c r="G12" s="10">
        <f>IFERROR(IF(OR($O12="",INDEX('Execution Register'!$E$6:$E$105,$O12-5)=""),"",INDEX('Execution Register'!$E$6:$E$105,$O12-5)),"")</f>
        <v/>
      </c>
      <c r="H12" s="8">
        <f>IFERROR(IF(OR($O12="",INDEX('Execution Register'!$F$6:$F$105,$O12-5)=""),"",INDEX('Execution Register'!$F$6:$F$105,$O12-5)),"")</f>
        <v/>
      </c>
      <c r="I12" s="10">
        <f>IFERROR(IF(OR($O12="",INDEX('Execution Register'!$G$6:$G$105,$O12-5)=""),"",INDEX('Execution Register'!$G$6:$G$105,$O12-5)),"")</f>
        <v/>
      </c>
      <c r="J12" s="10">
        <f>IFERROR(IF(OR($O12="",INDEX('Execution Register'!$H$6:$H$105,$O12-5)=""),"",INDEX('Execution Register'!$H$6:$H$105,$O12-5)),"")</f>
        <v/>
      </c>
      <c r="K12" s="10">
        <f>IFERROR(IF(OR($O12="",INDEX('Execution Register'!$I$6:$I$105,$O12-5)=""),"",INDEX('Execution Register'!$I$6:$I$105,$O12-5)),"")</f>
        <v/>
      </c>
      <c r="L12" s="8">
        <f>IFERROR(IF(OR($O12="",INDEX('Execution Register'!$J$6:$J$105,$O12-5)=""),"",INDEX('Execution Register'!$J$6:$J$105,$O12-5)),"")</f>
        <v/>
      </c>
      <c r="M12" s="10">
        <f>IFERROR(IF(OR($O12="",INDEX('Execution Register'!$K$6:$K$105,$O12-5)=""),"",INDEX('Execution Register'!$K$6:$K$105,$O12-5)),"")</f>
        <v/>
      </c>
      <c r="N12" s="10">
        <f>IFERROR(IF(OR($O12="",INDEX('Execution Register'!$L$6:$L$105,$O12-5)=""),"",INDEX('Execution Register'!$L$6:$L$105,$O12-5)),"")</f>
        <v/>
      </c>
      <c r="O12" s="11">
        <f>IFERROR(AGGREGATE(15,6,ROW('Execution Register'!$A$6:$A$105)/(LEFT('Execution Register'!$N$6:$N$105,6)="Open -"),2),"")</f>
        <v/>
      </c>
    </row>
    <row r="13">
      <c r="A13" s="8">
        <f>IFERROR(IF(OR($O13="",INDEX('Execution Register'!$A$6:$A$105,$O13-5)=""),"",INDEX('Execution Register'!$A$6:$A$105,$O13-5)),"")</f>
        <v/>
      </c>
      <c r="B13" s="9">
        <f>IFERROR(IF(OR($O13="",INDEX('Execution Register'!$B$6:$B$105,$O13-5)=""),"",INDEX('Execution Register'!$B$6:$B$105,$O13-5)),"")</f>
        <v/>
      </c>
      <c r="C13" s="8">
        <f>IFERROR(IF(OR($O13="",INDEX('Execution Register'!$C$6:$C$105,$O13-5)=""),"",INDEX('Execution Register'!$C$6:$C$105,$O13-5)),"")</f>
        <v/>
      </c>
      <c r="D13" s="8">
        <f>IFERROR(IF(OR($O13="",INDEX('Execution Register'!$D$6:$D$105,$O13-5)=""),"",INDEX('Execution Register'!$D$6:$D$105,$O13-5)),"")</f>
        <v/>
      </c>
      <c r="E13" s="8">
        <f>IFERROR(IF(OR($O13="",INDEX('Execution Register'!$M$6:$M$105,$O13-5)=""),"",INDEX('Execution Register'!$M$6:$M$105,$O13-5)),"")</f>
        <v/>
      </c>
      <c r="F13" s="8">
        <f>IFERROR(IF(OR($O13="",INDEX('Execution Register'!$N$6:$N$105,$O13-5)=""),"",INDEX('Execution Register'!$N$6:$N$105,$O13-5)),"")</f>
        <v/>
      </c>
      <c r="G13" s="10">
        <f>IFERROR(IF(OR($O13="",INDEX('Execution Register'!$E$6:$E$105,$O13-5)=""),"",INDEX('Execution Register'!$E$6:$E$105,$O13-5)),"")</f>
        <v/>
      </c>
      <c r="H13" s="8">
        <f>IFERROR(IF(OR($O13="",INDEX('Execution Register'!$F$6:$F$105,$O13-5)=""),"",INDEX('Execution Register'!$F$6:$F$105,$O13-5)),"")</f>
        <v/>
      </c>
      <c r="I13" s="10">
        <f>IFERROR(IF(OR($O13="",INDEX('Execution Register'!$G$6:$G$105,$O13-5)=""),"",INDEX('Execution Register'!$G$6:$G$105,$O13-5)),"")</f>
        <v/>
      </c>
      <c r="J13" s="10">
        <f>IFERROR(IF(OR($O13="",INDEX('Execution Register'!$H$6:$H$105,$O13-5)=""),"",INDEX('Execution Register'!$H$6:$H$105,$O13-5)),"")</f>
        <v/>
      </c>
      <c r="K13" s="10">
        <f>IFERROR(IF(OR($O13="",INDEX('Execution Register'!$I$6:$I$105,$O13-5)=""),"",INDEX('Execution Register'!$I$6:$I$105,$O13-5)),"")</f>
        <v/>
      </c>
      <c r="L13" s="8">
        <f>IFERROR(IF(OR($O13="",INDEX('Execution Register'!$J$6:$J$105,$O13-5)=""),"",INDEX('Execution Register'!$J$6:$J$105,$O13-5)),"")</f>
        <v/>
      </c>
      <c r="M13" s="10">
        <f>IFERROR(IF(OR($O13="",INDEX('Execution Register'!$K$6:$K$105,$O13-5)=""),"",INDEX('Execution Register'!$K$6:$K$105,$O13-5)),"")</f>
        <v/>
      </c>
      <c r="N13" s="10">
        <f>IFERROR(IF(OR($O13="",INDEX('Execution Register'!$L$6:$L$105,$O13-5)=""),"",INDEX('Execution Register'!$L$6:$L$105,$O13-5)),"")</f>
        <v/>
      </c>
      <c r="O13" s="11">
        <f>IFERROR(AGGREGATE(15,6,ROW('Execution Register'!$A$6:$A$105)/(LEFT('Execution Register'!$N$6:$N$105,6)="Open -"),3),"")</f>
        <v/>
      </c>
    </row>
    <row r="14">
      <c r="A14" s="8">
        <f>IFERROR(IF(OR($O14="",INDEX('Execution Register'!$A$6:$A$105,$O14-5)=""),"",INDEX('Execution Register'!$A$6:$A$105,$O14-5)),"")</f>
        <v/>
      </c>
      <c r="B14" s="9">
        <f>IFERROR(IF(OR($O14="",INDEX('Execution Register'!$B$6:$B$105,$O14-5)=""),"",INDEX('Execution Register'!$B$6:$B$105,$O14-5)),"")</f>
        <v/>
      </c>
      <c r="C14" s="8">
        <f>IFERROR(IF(OR($O14="",INDEX('Execution Register'!$C$6:$C$105,$O14-5)=""),"",INDEX('Execution Register'!$C$6:$C$105,$O14-5)),"")</f>
        <v/>
      </c>
      <c r="D14" s="8">
        <f>IFERROR(IF(OR($O14="",INDEX('Execution Register'!$D$6:$D$105,$O14-5)=""),"",INDEX('Execution Register'!$D$6:$D$105,$O14-5)),"")</f>
        <v/>
      </c>
      <c r="E14" s="8">
        <f>IFERROR(IF(OR($O14="",INDEX('Execution Register'!$M$6:$M$105,$O14-5)=""),"",INDEX('Execution Register'!$M$6:$M$105,$O14-5)),"")</f>
        <v/>
      </c>
      <c r="F14" s="8">
        <f>IFERROR(IF(OR($O14="",INDEX('Execution Register'!$N$6:$N$105,$O14-5)=""),"",INDEX('Execution Register'!$N$6:$N$105,$O14-5)),"")</f>
        <v/>
      </c>
      <c r="G14" s="10">
        <f>IFERROR(IF(OR($O14="",INDEX('Execution Register'!$E$6:$E$105,$O14-5)=""),"",INDEX('Execution Register'!$E$6:$E$105,$O14-5)),"")</f>
        <v/>
      </c>
      <c r="H14" s="8">
        <f>IFERROR(IF(OR($O14="",INDEX('Execution Register'!$F$6:$F$105,$O14-5)=""),"",INDEX('Execution Register'!$F$6:$F$105,$O14-5)),"")</f>
        <v/>
      </c>
      <c r="I14" s="10">
        <f>IFERROR(IF(OR($O14="",INDEX('Execution Register'!$G$6:$G$105,$O14-5)=""),"",INDEX('Execution Register'!$G$6:$G$105,$O14-5)),"")</f>
        <v/>
      </c>
      <c r="J14" s="10">
        <f>IFERROR(IF(OR($O14="",INDEX('Execution Register'!$H$6:$H$105,$O14-5)=""),"",INDEX('Execution Register'!$H$6:$H$105,$O14-5)),"")</f>
        <v/>
      </c>
      <c r="K14" s="10">
        <f>IFERROR(IF(OR($O14="",INDEX('Execution Register'!$I$6:$I$105,$O14-5)=""),"",INDEX('Execution Register'!$I$6:$I$105,$O14-5)),"")</f>
        <v/>
      </c>
      <c r="L14" s="8">
        <f>IFERROR(IF(OR($O14="",INDEX('Execution Register'!$J$6:$J$105,$O14-5)=""),"",INDEX('Execution Register'!$J$6:$J$105,$O14-5)),"")</f>
        <v/>
      </c>
      <c r="M14" s="10">
        <f>IFERROR(IF(OR($O14="",INDEX('Execution Register'!$K$6:$K$105,$O14-5)=""),"",INDEX('Execution Register'!$K$6:$K$105,$O14-5)),"")</f>
        <v/>
      </c>
      <c r="N14" s="10">
        <f>IFERROR(IF(OR($O14="",INDEX('Execution Register'!$L$6:$L$105,$O14-5)=""),"",INDEX('Execution Register'!$L$6:$L$105,$O14-5)),"")</f>
        <v/>
      </c>
      <c r="O14" s="11">
        <f>IFERROR(AGGREGATE(15,6,ROW('Execution Register'!$A$6:$A$105)/(LEFT('Execution Register'!$N$6:$N$105,6)="Open -"),4),"")</f>
        <v/>
      </c>
    </row>
    <row r="15">
      <c r="A15" s="8">
        <f>IFERROR(IF(OR($O15="",INDEX('Execution Register'!$A$6:$A$105,$O15-5)=""),"",INDEX('Execution Register'!$A$6:$A$105,$O15-5)),"")</f>
        <v/>
      </c>
      <c r="B15" s="9">
        <f>IFERROR(IF(OR($O15="",INDEX('Execution Register'!$B$6:$B$105,$O15-5)=""),"",INDEX('Execution Register'!$B$6:$B$105,$O15-5)),"")</f>
        <v/>
      </c>
      <c r="C15" s="8">
        <f>IFERROR(IF(OR($O15="",INDEX('Execution Register'!$C$6:$C$105,$O15-5)=""),"",INDEX('Execution Register'!$C$6:$C$105,$O15-5)),"")</f>
        <v/>
      </c>
      <c r="D15" s="8">
        <f>IFERROR(IF(OR($O15="",INDEX('Execution Register'!$D$6:$D$105,$O15-5)=""),"",INDEX('Execution Register'!$D$6:$D$105,$O15-5)),"")</f>
        <v/>
      </c>
      <c r="E15" s="8">
        <f>IFERROR(IF(OR($O15="",INDEX('Execution Register'!$M$6:$M$105,$O15-5)=""),"",INDEX('Execution Register'!$M$6:$M$105,$O15-5)),"")</f>
        <v/>
      </c>
      <c r="F15" s="8">
        <f>IFERROR(IF(OR($O15="",INDEX('Execution Register'!$N$6:$N$105,$O15-5)=""),"",INDEX('Execution Register'!$N$6:$N$105,$O15-5)),"")</f>
        <v/>
      </c>
      <c r="G15" s="10">
        <f>IFERROR(IF(OR($O15="",INDEX('Execution Register'!$E$6:$E$105,$O15-5)=""),"",INDEX('Execution Register'!$E$6:$E$105,$O15-5)),"")</f>
        <v/>
      </c>
      <c r="H15" s="8">
        <f>IFERROR(IF(OR($O15="",INDEX('Execution Register'!$F$6:$F$105,$O15-5)=""),"",INDEX('Execution Register'!$F$6:$F$105,$O15-5)),"")</f>
        <v/>
      </c>
      <c r="I15" s="10">
        <f>IFERROR(IF(OR($O15="",INDEX('Execution Register'!$G$6:$G$105,$O15-5)=""),"",INDEX('Execution Register'!$G$6:$G$105,$O15-5)),"")</f>
        <v/>
      </c>
      <c r="J15" s="10">
        <f>IFERROR(IF(OR($O15="",INDEX('Execution Register'!$H$6:$H$105,$O15-5)=""),"",INDEX('Execution Register'!$H$6:$H$105,$O15-5)),"")</f>
        <v/>
      </c>
      <c r="K15" s="10">
        <f>IFERROR(IF(OR($O15="",INDEX('Execution Register'!$I$6:$I$105,$O15-5)=""),"",INDEX('Execution Register'!$I$6:$I$105,$O15-5)),"")</f>
        <v/>
      </c>
      <c r="L15" s="8">
        <f>IFERROR(IF(OR($O15="",INDEX('Execution Register'!$J$6:$J$105,$O15-5)=""),"",INDEX('Execution Register'!$J$6:$J$105,$O15-5)),"")</f>
        <v/>
      </c>
      <c r="M15" s="10">
        <f>IFERROR(IF(OR($O15="",INDEX('Execution Register'!$K$6:$K$105,$O15-5)=""),"",INDEX('Execution Register'!$K$6:$K$105,$O15-5)),"")</f>
        <v/>
      </c>
      <c r="N15" s="10">
        <f>IFERROR(IF(OR($O15="",INDEX('Execution Register'!$L$6:$L$105,$O15-5)=""),"",INDEX('Execution Register'!$L$6:$L$105,$O15-5)),"")</f>
        <v/>
      </c>
      <c r="O15" s="11">
        <f>IFERROR(AGGREGATE(15,6,ROW('Execution Register'!$A$6:$A$105)/(LEFT('Execution Register'!$N$6:$N$105,6)="Open -"),5),"")</f>
        <v/>
      </c>
    </row>
    <row r="16">
      <c r="A16" s="8">
        <f>IFERROR(IF(OR($O16="",INDEX('Execution Register'!$A$6:$A$105,$O16-5)=""),"",INDEX('Execution Register'!$A$6:$A$105,$O16-5)),"")</f>
        <v/>
      </c>
      <c r="B16" s="9">
        <f>IFERROR(IF(OR($O16="",INDEX('Execution Register'!$B$6:$B$105,$O16-5)=""),"",INDEX('Execution Register'!$B$6:$B$105,$O16-5)),"")</f>
        <v/>
      </c>
      <c r="C16" s="8">
        <f>IFERROR(IF(OR($O16="",INDEX('Execution Register'!$C$6:$C$105,$O16-5)=""),"",INDEX('Execution Register'!$C$6:$C$105,$O16-5)),"")</f>
        <v/>
      </c>
      <c r="D16" s="8">
        <f>IFERROR(IF(OR($O16="",INDEX('Execution Register'!$D$6:$D$105,$O16-5)=""),"",INDEX('Execution Register'!$D$6:$D$105,$O16-5)),"")</f>
        <v/>
      </c>
      <c r="E16" s="8">
        <f>IFERROR(IF(OR($O16="",INDEX('Execution Register'!$M$6:$M$105,$O16-5)=""),"",INDEX('Execution Register'!$M$6:$M$105,$O16-5)),"")</f>
        <v/>
      </c>
      <c r="F16" s="8">
        <f>IFERROR(IF(OR($O16="",INDEX('Execution Register'!$N$6:$N$105,$O16-5)=""),"",INDEX('Execution Register'!$N$6:$N$105,$O16-5)),"")</f>
        <v/>
      </c>
      <c r="G16" s="10">
        <f>IFERROR(IF(OR($O16="",INDEX('Execution Register'!$E$6:$E$105,$O16-5)=""),"",INDEX('Execution Register'!$E$6:$E$105,$O16-5)),"")</f>
        <v/>
      </c>
      <c r="H16" s="8">
        <f>IFERROR(IF(OR($O16="",INDEX('Execution Register'!$F$6:$F$105,$O16-5)=""),"",INDEX('Execution Register'!$F$6:$F$105,$O16-5)),"")</f>
        <v/>
      </c>
      <c r="I16" s="10">
        <f>IFERROR(IF(OR($O16="",INDEX('Execution Register'!$G$6:$G$105,$O16-5)=""),"",INDEX('Execution Register'!$G$6:$G$105,$O16-5)),"")</f>
        <v/>
      </c>
      <c r="J16" s="10">
        <f>IFERROR(IF(OR($O16="",INDEX('Execution Register'!$H$6:$H$105,$O16-5)=""),"",INDEX('Execution Register'!$H$6:$H$105,$O16-5)),"")</f>
        <v/>
      </c>
      <c r="K16" s="10">
        <f>IFERROR(IF(OR($O16="",INDEX('Execution Register'!$I$6:$I$105,$O16-5)=""),"",INDEX('Execution Register'!$I$6:$I$105,$O16-5)),"")</f>
        <v/>
      </c>
      <c r="L16" s="8">
        <f>IFERROR(IF(OR($O16="",INDEX('Execution Register'!$J$6:$J$105,$O16-5)=""),"",INDEX('Execution Register'!$J$6:$J$105,$O16-5)),"")</f>
        <v/>
      </c>
      <c r="M16" s="10">
        <f>IFERROR(IF(OR($O16="",INDEX('Execution Register'!$K$6:$K$105,$O16-5)=""),"",INDEX('Execution Register'!$K$6:$K$105,$O16-5)),"")</f>
        <v/>
      </c>
      <c r="N16" s="10">
        <f>IFERROR(IF(OR($O16="",INDEX('Execution Register'!$L$6:$L$105,$O16-5)=""),"",INDEX('Execution Register'!$L$6:$L$105,$O16-5)),"")</f>
        <v/>
      </c>
      <c r="O16" s="11">
        <f>IFERROR(AGGREGATE(15,6,ROW('Execution Register'!$A$6:$A$105)/(LEFT('Execution Register'!$N$6:$N$105,6)="Open -"),6),"")</f>
        <v/>
      </c>
    </row>
    <row r="17">
      <c r="A17" s="8">
        <f>IFERROR(IF(OR($O17="",INDEX('Execution Register'!$A$6:$A$105,$O17-5)=""),"",INDEX('Execution Register'!$A$6:$A$105,$O17-5)),"")</f>
        <v/>
      </c>
      <c r="B17" s="9">
        <f>IFERROR(IF(OR($O17="",INDEX('Execution Register'!$B$6:$B$105,$O17-5)=""),"",INDEX('Execution Register'!$B$6:$B$105,$O17-5)),"")</f>
        <v/>
      </c>
      <c r="C17" s="8">
        <f>IFERROR(IF(OR($O17="",INDEX('Execution Register'!$C$6:$C$105,$O17-5)=""),"",INDEX('Execution Register'!$C$6:$C$105,$O17-5)),"")</f>
        <v/>
      </c>
      <c r="D17" s="8">
        <f>IFERROR(IF(OR($O17="",INDEX('Execution Register'!$D$6:$D$105,$O17-5)=""),"",INDEX('Execution Register'!$D$6:$D$105,$O17-5)),"")</f>
        <v/>
      </c>
      <c r="E17" s="8">
        <f>IFERROR(IF(OR($O17="",INDEX('Execution Register'!$M$6:$M$105,$O17-5)=""),"",INDEX('Execution Register'!$M$6:$M$105,$O17-5)),"")</f>
        <v/>
      </c>
      <c r="F17" s="8">
        <f>IFERROR(IF(OR($O17="",INDEX('Execution Register'!$N$6:$N$105,$O17-5)=""),"",INDEX('Execution Register'!$N$6:$N$105,$O17-5)),"")</f>
        <v/>
      </c>
      <c r="G17" s="10">
        <f>IFERROR(IF(OR($O17="",INDEX('Execution Register'!$E$6:$E$105,$O17-5)=""),"",INDEX('Execution Register'!$E$6:$E$105,$O17-5)),"")</f>
        <v/>
      </c>
      <c r="H17" s="8">
        <f>IFERROR(IF(OR($O17="",INDEX('Execution Register'!$F$6:$F$105,$O17-5)=""),"",INDEX('Execution Register'!$F$6:$F$105,$O17-5)),"")</f>
        <v/>
      </c>
      <c r="I17" s="10">
        <f>IFERROR(IF(OR($O17="",INDEX('Execution Register'!$G$6:$G$105,$O17-5)=""),"",INDEX('Execution Register'!$G$6:$G$105,$O17-5)),"")</f>
        <v/>
      </c>
      <c r="J17" s="10">
        <f>IFERROR(IF(OR($O17="",INDEX('Execution Register'!$H$6:$H$105,$O17-5)=""),"",INDEX('Execution Register'!$H$6:$H$105,$O17-5)),"")</f>
        <v/>
      </c>
      <c r="K17" s="10">
        <f>IFERROR(IF(OR($O17="",INDEX('Execution Register'!$I$6:$I$105,$O17-5)=""),"",INDEX('Execution Register'!$I$6:$I$105,$O17-5)),"")</f>
        <v/>
      </c>
      <c r="L17" s="8">
        <f>IFERROR(IF(OR($O17="",INDEX('Execution Register'!$J$6:$J$105,$O17-5)=""),"",INDEX('Execution Register'!$J$6:$J$105,$O17-5)),"")</f>
        <v/>
      </c>
      <c r="M17" s="10">
        <f>IFERROR(IF(OR($O17="",INDEX('Execution Register'!$K$6:$K$105,$O17-5)=""),"",INDEX('Execution Register'!$K$6:$K$105,$O17-5)),"")</f>
        <v/>
      </c>
      <c r="N17" s="10">
        <f>IFERROR(IF(OR($O17="",INDEX('Execution Register'!$L$6:$L$105,$O17-5)=""),"",INDEX('Execution Register'!$L$6:$L$105,$O17-5)),"")</f>
        <v/>
      </c>
      <c r="O17" s="11">
        <f>IFERROR(AGGREGATE(15,6,ROW('Execution Register'!$A$6:$A$105)/(LEFT('Execution Register'!$N$6:$N$105,6)="Open -"),7),"")</f>
        <v/>
      </c>
    </row>
    <row r="18">
      <c r="A18" s="8">
        <f>IFERROR(IF(OR($O18="",INDEX('Execution Register'!$A$6:$A$105,$O18-5)=""),"",INDEX('Execution Register'!$A$6:$A$105,$O18-5)),"")</f>
        <v/>
      </c>
      <c r="B18" s="9">
        <f>IFERROR(IF(OR($O18="",INDEX('Execution Register'!$B$6:$B$105,$O18-5)=""),"",INDEX('Execution Register'!$B$6:$B$105,$O18-5)),"")</f>
        <v/>
      </c>
      <c r="C18" s="8">
        <f>IFERROR(IF(OR($O18="",INDEX('Execution Register'!$C$6:$C$105,$O18-5)=""),"",INDEX('Execution Register'!$C$6:$C$105,$O18-5)),"")</f>
        <v/>
      </c>
      <c r="D18" s="8">
        <f>IFERROR(IF(OR($O18="",INDEX('Execution Register'!$D$6:$D$105,$O18-5)=""),"",INDEX('Execution Register'!$D$6:$D$105,$O18-5)),"")</f>
        <v/>
      </c>
      <c r="E18" s="8">
        <f>IFERROR(IF(OR($O18="",INDEX('Execution Register'!$M$6:$M$105,$O18-5)=""),"",INDEX('Execution Register'!$M$6:$M$105,$O18-5)),"")</f>
        <v/>
      </c>
      <c r="F18" s="8">
        <f>IFERROR(IF(OR($O18="",INDEX('Execution Register'!$N$6:$N$105,$O18-5)=""),"",INDEX('Execution Register'!$N$6:$N$105,$O18-5)),"")</f>
        <v/>
      </c>
      <c r="G18" s="10">
        <f>IFERROR(IF(OR($O18="",INDEX('Execution Register'!$E$6:$E$105,$O18-5)=""),"",INDEX('Execution Register'!$E$6:$E$105,$O18-5)),"")</f>
        <v/>
      </c>
      <c r="H18" s="8">
        <f>IFERROR(IF(OR($O18="",INDEX('Execution Register'!$F$6:$F$105,$O18-5)=""),"",INDEX('Execution Register'!$F$6:$F$105,$O18-5)),"")</f>
        <v/>
      </c>
      <c r="I18" s="10">
        <f>IFERROR(IF(OR($O18="",INDEX('Execution Register'!$G$6:$G$105,$O18-5)=""),"",INDEX('Execution Register'!$G$6:$G$105,$O18-5)),"")</f>
        <v/>
      </c>
      <c r="J18" s="10">
        <f>IFERROR(IF(OR($O18="",INDEX('Execution Register'!$H$6:$H$105,$O18-5)=""),"",INDEX('Execution Register'!$H$6:$H$105,$O18-5)),"")</f>
        <v/>
      </c>
      <c r="K18" s="10">
        <f>IFERROR(IF(OR($O18="",INDEX('Execution Register'!$I$6:$I$105,$O18-5)=""),"",INDEX('Execution Register'!$I$6:$I$105,$O18-5)),"")</f>
        <v/>
      </c>
      <c r="L18" s="8">
        <f>IFERROR(IF(OR($O18="",INDEX('Execution Register'!$J$6:$J$105,$O18-5)=""),"",INDEX('Execution Register'!$J$6:$J$105,$O18-5)),"")</f>
        <v/>
      </c>
      <c r="M18" s="10">
        <f>IFERROR(IF(OR($O18="",INDEX('Execution Register'!$K$6:$K$105,$O18-5)=""),"",INDEX('Execution Register'!$K$6:$K$105,$O18-5)),"")</f>
        <v/>
      </c>
      <c r="N18" s="10">
        <f>IFERROR(IF(OR($O18="",INDEX('Execution Register'!$L$6:$L$105,$O18-5)=""),"",INDEX('Execution Register'!$L$6:$L$105,$O18-5)),"")</f>
        <v/>
      </c>
      <c r="O18" s="11">
        <f>IFERROR(AGGREGATE(15,6,ROW('Execution Register'!$A$6:$A$105)/(LEFT('Execution Register'!$N$6:$N$105,6)="Open -"),8),"")</f>
        <v/>
      </c>
    </row>
    <row r="19">
      <c r="A19" s="8">
        <f>IFERROR(IF(OR($O19="",INDEX('Execution Register'!$A$6:$A$105,$O19-5)=""),"",INDEX('Execution Register'!$A$6:$A$105,$O19-5)),"")</f>
        <v/>
      </c>
      <c r="B19" s="9">
        <f>IFERROR(IF(OR($O19="",INDEX('Execution Register'!$B$6:$B$105,$O19-5)=""),"",INDEX('Execution Register'!$B$6:$B$105,$O19-5)),"")</f>
        <v/>
      </c>
      <c r="C19" s="8">
        <f>IFERROR(IF(OR($O19="",INDEX('Execution Register'!$C$6:$C$105,$O19-5)=""),"",INDEX('Execution Register'!$C$6:$C$105,$O19-5)),"")</f>
        <v/>
      </c>
      <c r="D19" s="8">
        <f>IFERROR(IF(OR($O19="",INDEX('Execution Register'!$D$6:$D$105,$O19-5)=""),"",INDEX('Execution Register'!$D$6:$D$105,$O19-5)),"")</f>
        <v/>
      </c>
      <c r="E19" s="8">
        <f>IFERROR(IF(OR($O19="",INDEX('Execution Register'!$M$6:$M$105,$O19-5)=""),"",INDEX('Execution Register'!$M$6:$M$105,$O19-5)),"")</f>
        <v/>
      </c>
      <c r="F19" s="8">
        <f>IFERROR(IF(OR($O19="",INDEX('Execution Register'!$N$6:$N$105,$O19-5)=""),"",INDEX('Execution Register'!$N$6:$N$105,$O19-5)),"")</f>
        <v/>
      </c>
      <c r="G19" s="10">
        <f>IFERROR(IF(OR($O19="",INDEX('Execution Register'!$E$6:$E$105,$O19-5)=""),"",INDEX('Execution Register'!$E$6:$E$105,$O19-5)),"")</f>
        <v/>
      </c>
      <c r="H19" s="8">
        <f>IFERROR(IF(OR($O19="",INDEX('Execution Register'!$F$6:$F$105,$O19-5)=""),"",INDEX('Execution Register'!$F$6:$F$105,$O19-5)),"")</f>
        <v/>
      </c>
      <c r="I19" s="10">
        <f>IFERROR(IF(OR($O19="",INDEX('Execution Register'!$G$6:$G$105,$O19-5)=""),"",INDEX('Execution Register'!$G$6:$G$105,$O19-5)),"")</f>
        <v/>
      </c>
      <c r="J19" s="10">
        <f>IFERROR(IF(OR($O19="",INDEX('Execution Register'!$H$6:$H$105,$O19-5)=""),"",INDEX('Execution Register'!$H$6:$H$105,$O19-5)),"")</f>
        <v/>
      </c>
      <c r="K19" s="10">
        <f>IFERROR(IF(OR($O19="",INDEX('Execution Register'!$I$6:$I$105,$O19-5)=""),"",INDEX('Execution Register'!$I$6:$I$105,$O19-5)),"")</f>
        <v/>
      </c>
      <c r="L19" s="8">
        <f>IFERROR(IF(OR($O19="",INDEX('Execution Register'!$J$6:$J$105,$O19-5)=""),"",INDEX('Execution Register'!$J$6:$J$105,$O19-5)),"")</f>
        <v/>
      </c>
      <c r="M19" s="10">
        <f>IFERROR(IF(OR($O19="",INDEX('Execution Register'!$K$6:$K$105,$O19-5)=""),"",INDEX('Execution Register'!$K$6:$K$105,$O19-5)),"")</f>
        <v/>
      </c>
      <c r="N19" s="10">
        <f>IFERROR(IF(OR($O19="",INDEX('Execution Register'!$L$6:$L$105,$O19-5)=""),"",INDEX('Execution Register'!$L$6:$L$105,$O19-5)),"")</f>
        <v/>
      </c>
      <c r="O19" s="11">
        <f>IFERROR(AGGREGATE(15,6,ROW('Execution Register'!$A$6:$A$105)/(LEFT('Execution Register'!$N$6:$N$105,6)="Open -"),9),"")</f>
        <v/>
      </c>
    </row>
    <row r="20">
      <c r="A20" s="8">
        <f>IFERROR(IF(OR($O20="",INDEX('Execution Register'!$A$6:$A$105,$O20-5)=""),"",INDEX('Execution Register'!$A$6:$A$105,$O20-5)),"")</f>
        <v/>
      </c>
      <c r="B20" s="9">
        <f>IFERROR(IF(OR($O20="",INDEX('Execution Register'!$B$6:$B$105,$O20-5)=""),"",INDEX('Execution Register'!$B$6:$B$105,$O20-5)),"")</f>
        <v/>
      </c>
      <c r="C20" s="8">
        <f>IFERROR(IF(OR($O20="",INDEX('Execution Register'!$C$6:$C$105,$O20-5)=""),"",INDEX('Execution Register'!$C$6:$C$105,$O20-5)),"")</f>
        <v/>
      </c>
      <c r="D20" s="8">
        <f>IFERROR(IF(OR($O20="",INDEX('Execution Register'!$D$6:$D$105,$O20-5)=""),"",INDEX('Execution Register'!$D$6:$D$105,$O20-5)),"")</f>
        <v/>
      </c>
      <c r="E20" s="8">
        <f>IFERROR(IF(OR($O20="",INDEX('Execution Register'!$M$6:$M$105,$O20-5)=""),"",INDEX('Execution Register'!$M$6:$M$105,$O20-5)),"")</f>
        <v/>
      </c>
      <c r="F20" s="8">
        <f>IFERROR(IF(OR($O20="",INDEX('Execution Register'!$N$6:$N$105,$O20-5)=""),"",INDEX('Execution Register'!$N$6:$N$105,$O20-5)),"")</f>
        <v/>
      </c>
      <c r="G20" s="10">
        <f>IFERROR(IF(OR($O20="",INDEX('Execution Register'!$E$6:$E$105,$O20-5)=""),"",INDEX('Execution Register'!$E$6:$E$105,$O20-5)),"")</f>
        <v/>
      </c>
      <c r="H20" s="8">
        <f>IFERROR(IF(OR($O20="",INDEX('Execution Register'!$F$6:$F$105,$O20-5)=""),"",INDEX('Execution Register'!$F$6:$F$105,$O20-5)),"")</f>
        <v/>
      </c>
      <c r="I20" s="10">
        <f>IFERROR(IF(OR($O20="",INDEX('Execution Register'!$G$6:$G$105,$O20-5)=""),"",INDEX('Execution Register'!$G$6:$G$105,$O20-5)),"")</f>
        <v/>
      </c>
      <c r="J20" s="10">
        <f>IFERROR(IF(OR($O20="",INDEX('Execution Register'!$H$6:$H$105,$O20-5)=""),"",INDEX('Execution Register'!$H$6:$H$105,$O20-5)),"")</f>
        <v/>
      </c>
      <c r="K20" s="10">
        <f>IFERROR(IF(OR($O20="",INDEX('Execution Register'!$I$6:$I$105,$O20-5)=""),"",INDEX('Execution Register'!$I$6:$I$105,$O20-5)),"")</f>
        <v/>
      </c>
      <c r="L20" s="8">
        <f>IFERROR(IF(OR($O20="",INDEX('Execution Register'!$J$6:$J$105,$O20-5)=""),"",INDEX('Execution Register'!$J$6:$J$105,$O20-5)),"")</f>
        <v/>
      </c>
      <c r="M20" s="10">
        <f>IFERROR(IF(OR($O20="",INDEX('Execution Register'!$K$6:$K$105,$O20-5)=""),"",INDEX('Execution Register'!$K$6:$K$105,$O20-5)),"")</f>
        <v/>
      </c>
      <c r="N20" s="10">
        <f>IFERROR(IF(OR($O20="",INDEX('Execution Register'!$L$6:$L$105,$O20-5)=""),"",INDEX('Execution Register'!$L$6:$L$105,$O20-5)),"")</f>
        <v/>
      </c>
      <c r="O20" s="11">
        <f>IFERROR(AGGREGATE(15,6,ROW('Execution Register'!$A$6:$A$105)/(LEFT('Execution Register'!$N$6:$N$105,6)="Open -"),10),"")</f>
        <v/>
      </c>
    </row>
    <row r="21">
      <c r="A21" s="8">
        <f>IFERROR(IF(OR($O21="",INDEX('Execution Register'!$A$6:$A$105,$O21-5)=""),"",INDEX('Execution Register'!$A$6:$A$105,$O21-5)),"")</f>
        <v/>
      </c>
      <c r="B21" s="9">
        <f>IFERROR(IF(OR($O21="",INDEX('Execution Register'!$B$6:$B$105,$O21-5)=""),"",INDEX('Execution Register'!$B$6:$B$105,$O21-5)),"")</f>
        <v/>
      </c>
      <c r="C21" s="8">
        <f>IFERROR(IF(OR($O21="",INDEX('Execution Register'!$C$6:$C$105,$O21-5)=""),"",INDEX('Execution Register'!$C$6:$C$105,$O21-5)),"")</f>
        <v/>
      </c>
      <c r="D21" s="8">
        <f>IFERROR(IF(OR($O21="",INDEX('Execution Register'!$D$6:$D$105,$O21-5)=""),"",INDEX('Execution Register'!$D$6:$D$105,$O21-5)),"")</f>
        <v/>
      </c>
      <c r="E21" s="8">
        <f>IFERROR(IF(OR($O21="",INDEX('Execution Register'!$M$6:$M$105,$O21-5)=""),"",INDEX('Execution Register'!$M$6:$M$105,$O21-5)),"")</f>
        <v/>
      </c>
      <c r="F21" s="8">
        <f>IFERROR(IF(OR($O21="",INDEX('Execution Register'!$N$6:$N$105,$O21-5)=""),"",INDEX('Execution Register'!$N$6:$N$105,$O21-5)),"")</f>
        <v/>
      </c>
      <c r="G21" s="10">
        <f>IFERROR(IF(OR($O21="",INDEX('Execution Register'!$E$6:$E$105,$O21-5)=""),"",INDEX('Execution Register'!$E$6:$E$105,$O21-5)),"")</f>
        <v/>
      </c>
      <c r="H21" s="8">
        <f>IFERROR(IF(OR($O21="",INDEX('Execution Register'!$F$6:$F$105,$O21-5)=""),"",INDEX('Execution Register'!$F$6:$F$105,$O21-5)),"")</f>
        <v/>
      </c>
      <c r="I21" s="10">
        <f>IFERROR(IF(OR($O21="",INDEX('Execution Register'!$G$6:$G$105,$O21-5)=""),"",INDEX('Execution Register'!$G$6:$G$105,$O21-5)),"")</f>
        <v/>
      </c>
      <c r="J21" s="10">
        <f>IFERROR(IF(OR($O21="",INDEX('Execution Register'!$H$6:$H$105,$O21-5)=""),"",INDEX('Execution Register'!$H$6:$H$105,$O21-5)),"")</f>
        <v/>
      </c>
      <c r="K21" s="10">
        <f>IFERROR(IF(OR($O21="",INDEX('Execution Register'!$I$6:$I$105,$O21-5)=""),"",INDEX('Execution Register'!$I$6:$I$105,$O21-5)),"")</f>
        <v/>
      </c>
      <c r="L21" s="8">
        <f>IFERROR(IF(OR($O21="",INDEX('Execution Register'!$J$6:$J$105,$O21-5)=""),"",INDEX('Execution Register'!$J$6:$J$105,$O21-5)),"")</f>
        <v/>
      </c>
      <c r="M21" s="10">
        <f>IFERROR(IF(OR($O21="",INDEX('Execution Register'!$K$6:$K$105,$O21-5)=""),"",INDEX('Execution Register'!$K$6:$K$105,$O21-5)),"")</f>
        <v/>
      </c>
      <c r="N21" s="10">
        <f>IFERROR(IF(OR($O21="",INDEX('Execution Register'!$L$6:$L$105,$O21-5)=""),"",INDEX('Execution Register'!$L$6:$L$105,$O21-5)),"")</f>
        <v/>
      </c>
      <c r="O21" s="11">
        <f>IFERROR(AGGREGATE(15,6,ROW('Execution Register'!$A$6:$A$105)/(LEFT('Execution Register'!$N$6:$N$105,6)="Open -"),11),"")</f>
        <v/>
      </c>
    </row>
    <row r="22">
      <c r="A22" s="8">
        <f>IFERROR(IF(OR($O22="",INDEX('Execution Register'!$A$6:$A$105,$O22-5)=""),"",INDEX('Execution Register'!$A$6:$A$105,$O22-5)),"")</f>
        <v/>
      </c>
      <c r="B22" s="9">
        <f>IFERROR(IF(OR($O22="",INDEX('Execution Register'!$B$6:$B$105,$O22-5)=""),"",INDEX('Execution Register'!$B$6:$B$105,$O22-5)),"")</f>
        <v/>
      </c>
      <c r="C22" s="8">
        <f>IFERROR(IF(OR($O22="",INDEX('Execution Register'!$C$6:$C$105,$O22-5)=""),"",INDEX('Execution Register'!$C$6:$C$105,$O22-5)),"")</f>
        <v/>
      </c>
      <c r="D22" s="8">
        <f>IFERROR(IF(OR($O22="",INDEX('Execution Register'!$D$6:$D$105,$O22-5)=""),"",INDEX('Execution Register'!$D$6:$D$105,$O22-5)),"")</f>
        <v/>
      </c>
      <c r="E22" s="8">
        <f>IFERROR(IF(OR($O22="",INDEX('Execution Register'!$M$6:$M$105,$O22-5)=""),"",INDEX('Execution Register'!$M$6:$M$105,$O22-5)),"")</f>
        <v/>
      </c>
      <c r="F22" s="8">
        <f>IFERROR(IF(OR($O22="",INDEX('Execution Register'!$N$6:$N$105,$O22-5)=""),"",INDEX('Execution Register'!$N$6:$N$105,$O22-5)),"")</f>
        <v/>
      </c>
      <c r="G22" s="10">
        <f>IFERROR(IF(OR($O22="",INDEX('Execution Register'!$E$6:$E$105,$O22-5)=""),"",INDEX('Execution Register'!$E$6:$E$105,$O22-5)),"")</f>
        <v/>
      </c>
      <c r="H22" s="8">
        <f>IFERROR(IF(OR($O22="",INDEX('Execution Register'!$F$6:$F$105,$O22-5)=""),"",INDEX('Execution Register'!$F$6:$F$105,$O22-5)),"")</f>
        <v/>
      </c>
      <c r="I22" s="10">
        <f>IFERROR(IF(OR($O22="",INDEX('Execution Register'!$G$6:$G$105,$O22-5)=""),"",INDEX('Execution Register'!$G$6:$G$105,$O22-5)),"")</f>
        <v/>
      </c>
      <c r="J22" s="10">
        <f>IFERROR(IF(OR($O22="",INDEX('Execution Register'!$H$6:$H$105,$O22-5)=""),"",INDEX('Execution Register'!$H$6:$H$105,$O22-5)),"")</f>
        <v/>
      </c>
      <c r="K22" s="10">
        <f>IFERROR(IF(OR($O22="",INDEX('Execution Register'!$I$6:$I$105,$O22-5)=""),"",INDEX('Execution Register'!$I$6:$I$105,$O22-5)),"")</f>
        <v/>
      </c>
      <c r="L22" s="8">
        <f>IFERROR(IF(OR($O22="",INDEX('Execution Register'!$J$6:$J$105,$O22-5)=""),"",INDEX('Execution Register'!$J$6:$J$105,$O22-5)),"")</f>
        <v/>
      </c>
      <c r="M22" s="10">
        <f>IFERROR(IF(OR($O22="",INDEX('Execution Register'!$K$6:$K$105,$O22-5)=""),"",INDEX('Execution Register'!$K$6:$K$105,$O22-5)),"")</f>
        <v/>
      </c>
      <c r="N22" s="10">
        <f>IFERROR(IF(OR($O22="",INDEX('Execution Register'!$L$6:$L$105,$O22-5)=""),"",INDEX('Execution Register'!$L$6:$L$105,$O22-5)),"")</f>
        <v/>
      </c>
      <c r="O22" s="11">
        <f>IFERROR(AGGREGATE(15,6,ROW('Execution Register'!$A$6:$A$105)/(LEFT('Execution Register'!$N$6:$N$105,6)="Open -"),12),"")</f>
        <v/>
      </c>
    </row>
    <row r="23">
      <c r="A23" s="8">
        <f>IFERROR(IF(OR($O23="",INDEX('Execution Register'!$A$6:$A$105,$O23-5)=""),"",INDEX('Execution Register'!$A$6:$A$105,$O23-5)),"")</f>
        <v/>
      </c>
      <c r="B23" s="9">
        <f>IFERROR(IF(OR($O23="",INDEX('Execution Register'!$B$6:$B$105,$O23-5)=""),"",INDEX('Execution Register'!$B$6:$B$105,$O23-5)),"")</f>
        <v/>
      </c>
      <c r="C23" s="8">
        <f>IFERROR(IF(OR($O23="",INDEX('Execution Register'!$C$6:$C$105,$O23-5)=""),"",INDEX('Execution Register'!$C$6:$C$105,$O23-5)),"")</f>
        <v/>
      </c>
      <c r="D23" s="8">
        <f>IFERROR(IF(OR($O23="",INDEX('Execution Register'!$D$6:$D$105,$O23-5)=""),"",INDEX('Execution Register'!$D$6:$D$105,$O23-5)),"")</f>
        <v/>
      </c>
      <c r="E23" s="8">
        <f>IFERROR(IF(OR($O23="",INDEX('Execution Register'!$M$6:$M$105,$O23-5)=""),"",INDEX('Execution Register'!$M$6:$M$105,$O23-5)),"")</f>
        <v/>
      </c>
      <c r="F23" s="8">
        <f>IFERROR(IF(OR($O23="",INDEX('Execution Register'!$N$6:$N$105,$O23-5)=""),"",INDEX('Execution Register'!$N$6:$N$105,$O23-5)),"")</f>
        <v/>
      </c>
      <c r="G23" s="10">
        <f>IFERROR(IF(OR($O23="",INDEX('Execution Register'!$E$6:$E$105,$O23-5)=""),"",INDEX('Execution Register'!$E$6:$E$105,$O23-5)),"")</f>
        <v/>
      </c>
      <c r="H23" s="8">
        <f>IFERROR(IF(OR($O23="",INDEX('Execution Register'!$F$6:$F$105,$O23-5)=""),"",INDEX('Execution Register'!$F$6:$F$105,$O23-5)),"")</f>
        <v/>
      </c>
      <c r="I23" s="10">
        <f>IFERROR(IF(OR($O23="",INDEX('Execution Register'!$G$6:$G$105,$O23-5)=""),"",INDEX('Execution Register'!$G$6:$G$105,$O23-5)),"")</f>
        <v/>
      </c>
      <c r="J23" s="10">
        <f>IFERROR(IF(OR($O23="",INDEX('Execution Register'!$H$6:$H$105,$O23-5)=""),"",INDEX('Execution Register'!$H$6:$H$105,$O23-5)),"")</f>
        <v/>
      </c>
      <c r="K23" s="10">
        <f>IFERROR(IF(OR($O23="",INDEX('Execution Register'!$I$6:$I$105,$O23-5)=""),"",INDEX('Execution Register'!$I$6:$I$105,$O23-5)),"")</f>
        <v/>
      </c>
      <c r="L23" s="8">
        <f>IFERROR(IF(OR($O23="",INDEX('Execution Register'!$J$6:$J$105,$O23-5)=""),"",INDEX('Execution Register'!$J$6:$J$105,$O23-5)),"")</f>
        <v/>
      </c>
      <c r="M23" s="10">
        <f>IFERROR(IF(OR($O23="",INDEX('Execution Register'!$K$6:$K$105,$O23-5)=""),"",INDEX('Execution Register'!$K$6:$K$105,$O23-5)),"")</f>
        <v/>
      </c>
      <c r="N23" s="10">
        <f>IFERROR(IF(OR($O23="",INDEX('Execution Register'!$L$6:$L$105,$O23-5)=""),"",INDEX('Execution Register'!$L$6:$L$105,$O23-5)),"")</f>
        <v/>
      </c>
      <c r="O23" s="11">
        <f>IFERROR(AGGREGATE(15,6,ROW('Execution Register'!$A$6:$A$105)/(LEFT('Execution Register'!$N$6:$N$105,6)="Open -"),13),"")</f>
        <v/>
      </c>
    </row>
    <row r="24">
      <c r="A24" s="8">
        <f>IFERROR(IF(OR($O24="",INDEX('Execution Register'!$A$6:$A$105,$O24-5)=""),"",INDEX('Execution Register'!$A$6:$A$105,$O24-5)),"")</f>
        <v/>
      </c>
      <c r="B24" s="9">
        <f>IFERROR(IF(OR($O24="",INDEX('Execution Register'!$B$6:$B$105,$O24-5)=""),"",INDEX('Execution Register'!$B$6:$B$105,$O24-5)),"")</f>
        <v/>
      </c>
      <c r="C24" s="8">
        <f>IFERROR(IF(OR($O24="",INDEX('Execution Register'!$C$6:$C$105,$O24-5)=""),"",INDEX('Execution Register'!$C$6:$C$105,$O24-5)),"")</f>
        <v/>
      </c>
      <c r="D24" s="8">
        <f>IFERROR(IF(OR($O24="",INDEX('Execution Register'!$D$6:$D$105,$O24-5)=""),"",INDEX('Execution Register'!$D$6:$D$105,$O24-5)),"")</f>
        <v/>
      </c>
      <c r="E24" s="8">
        <f>IFERROR(IF(OR($O24="",INDEX('Execution Register'!$M$6:$M$105,$O24-5)=""),"",INDEX('Execution Register'!$M$6:$M$105,$O24-5)),"")</f>
        <v/>
      </c>
      <c r="F24" s="8">
        <f>IFERROR(IF(OR($O24="",INDEX('Execution Register'!$N$6:$N$105,$O24-5)=""),"",INDEX('Execution Register'!$N$6:$N$105,$O24-5)),"")</f>
        <v/>
      </c>
      <c r="G24" s="10">
        <f>IFERROR(IF(OR($O24="",INDEX('Execution Register'!$E$6:$E$105,$O24-5)=""),"",INDEX('Execution Register'!$E$6:$E$105,$O24-5)),"")</f>
        <v/>
      </c>
      <c r="H24" s="8">
        <f>IFERROR(IF(OR($O24="",INDEX('Execution Register'!$F$6:$F$105,$O24-5)=""),"",INDEX('Execution Register'!$F$6:$F$105,$O24-5)),"")</f>
        <v/>
      </c>
      <c r="I24" s="10">
        <f>IFERROR(IF(OR($O24="",INDEX('Execution Register'!$G$6:$G$105,$O24-5)=""),"",INDEX('Execution Register'!$G$6:$G$105,$O24-5)),"")</f>
        <v/>
      </c>
      <c r="J24" s="10">
        <f>IFERROR(IF(OR($O24="",INDEX('Execution Register'!$H$6:$H$105,$O24-5)=""),"",INDEX('Execution Register'!$H$6:$H$105,$O24-5)),"")</f>
        <v/>
      </c>
      <c r="K24" s="10">
        <f>IFERROR(IF(OR($O24="",INDEX('Execution Register'!$I$6:$I$105,$O24-5)=""),"",INDEX('Execution Register'!$I$6:$I$105,$O24-5)),"")</f>
        <v/>
      </c>
      <c r="L24" s="8">
        <f>IFERROR(IF(OR($O24="",INDEX('Execution Register'!$J$6:$J$105,$O24-5)=""),"",INDEX('Execution Register'!$J$6:$J$105,$O24-5)),"")</f>
        <v/>
      </c>
      <c r="M24" s="10">
        <f>IFERROR(IF(OR($O24="",INDEX('Execution Register'!$K$6:$K$105,$O24-5)=""),"",INDEX('Execution Register'!$K$6:$K$105,$O24-5)),"")</f>
        <v/>
      </c>
      <c r="N24" s="10">
        <f>IFERROR(IF(OR($O24="",INDEX('Execution Register'!$L$6:$L$105,$O24-5)=""),"",INDEX('Execution Register'!$L$6:$L$105,$O24-5)),"")</f>
        <v/>
      </c>
      <c r="O24" s="11">
        <f>IFERROR(AGGREGATE(15,6,ROW('Execution Register'!$A$6:$A$105)/(LEFT('Execution Register'!$N$6:$N$105,6)="Open -"),14),"")</f>
        <v/>
      </c>
    </row>
    <row r="25">
      <c r="A25" s="8">
        <f>IFERROR(IF(OR($O25="",INDEX('Execution Register'!$A$6:$A$105,$O25-5)=""),"",INDEX('Execution Register'!$A$6:$A$105,$O25-5)),"")</f>
        <v/>
      </c>
      <c r="B25" s="9">
        <f>IFERROR(IF(OR($O25="",INDEX('Execution Register'!$B$6:$B$105,$O25-5)=""),"",INDEX('Execution Register'!$B$6:$B$105,$O25-5)),"")</f>
        <v/>
      </c>
      <c r="C25" s="8">
        <f>IFERROR(IF(OR($O25="",INDEX('Execution Register'!$C$6:$C$105,$O25-5)=""),"",INDEX('Execution Register'!$C$6:$C$105,$O25-5)),"")</f>
        <v/>
      </c>
      <c r="D25" s="8">
        <f>IFERROR(IF(OR($O25="",INDEX('Execution Register'!$D$6:$D$105,$O25-5)=""),"",INDEX('Execution Register'!$D$6:$D$105,$O25-5)),"")</f>
        <v/>
      </c>
      <c r="E25" s="8">
        <f>IFERROR(IF(OR($O25="",INDEX('Execution Register'!$M$6:$M$105,$O25-5)=""),"",INDEX('Execution Register'!$M$6:$M$105,$O25-5)),"")</f>
        <v/>
      </c>
      <c r="F25" s="8">
        <f>IFERROR(IF(OR($O25="",INDEX('Execution Register'!$N$6:$N$105,$O25-5)=""),"",INDEX('Execution Register'!$N$6:$N$105,$O25-5)),"")</f>
        <v/>
      </c>
      <c r="G25" s="10">
        <f>IFERROR(IF(OR($O25="",INDEX('Execution Register'!$E$6:$E$105,$O25-5)=""),"",INDEX('Execution Register'!$E$6:$E$105,$O25-5)),"")</f>
        <v/>
      </c>
      <c r="H25" s="8">
        <f>IFERROR(IF(OR($O25="",INDEX('Execution Register'!$F$6:$F$105,$O25-5)=""),"",INDEX('Execution Register'!$F$6:$F$105,$O25-5)),"")</f>
        <v/>
      </c>
      <c r="I25" s="10">
        <f>IFERROR(IF(OR($O25="",INDEX('Execution Register'!$G$6:$G$105,$O25-5)=""),"",INDEX('Execution Register'!$G$6:$G$105,$O25-5)),"")</f>
        <v/>
      </c>
      <c r="J25" s="10">
        <f>IFERROR(IF(OR($O25="",INDEX('Execution Register'!$H$6:$H$105,$O25-5)=""),"",INDEX('Execution Register'!$H$6:$H$105,$O25-5)),"")</f>
        <v/>
      </c>
      <c r="K25" s="10">
        <f>IFERROR(IF(OR($O25="",INDEX('Execution Register'!$I$6:$I$105,$O25-5)=""),"",INDEX('Execution Register'!$I$6:$I$105,$O25-5)),"")</f>
        <v/>
      </c>
      <c r="L25" s="8">
        <f>IFERROR(IF(OR($O25="",INDEX('Execution Register'!$J$6:$J$105,$O25-5)=""),"",INDEX('Execution Register'!$J$6:$J$105,$O25-5)),"")</f>
        <v/>
      </c>
      <c r="M25" s="10">
        <f>IFERROR(IF(OR($O25="",INDEX('Execution Register'!$K$6:$K$105,$O25-5)=""),"",INDEX('Execution Register'!$K$6:$K$105,$O25-5)),"")</f>
        <v/>
      </c>
      <c r="N25" s="10">
        <f>IFERROR(IF(OR($O25="",INDEX('Execution Register'!$L$6:$L$105,$O25-5)=""),"",INDEX('Execution Register'!$L$6:$L$105,$O25-5)),"")</f>
        <v/>
      </c>
      <c r="O25" s="11">
        <f>IFERROR(AGGREGATE(15,6,ROW('Execution Register'!$A$6:$A$105)/(LEFT('Execution Register'!$N$6:$N$105,6)="Open -"),15),"")</f>
        <v/>
      </c>
    </row>
    <row r="26">
      <c r="A26" s="8">
        <f>IFERROR(IF(OR($O26="",INDEX('Execution Register'!$A$6:$A$105,$O26-5)=""),"",INDEX('Execution Register'!$A$6:$A$105,$O26-5)),"")</f>
        <v/>
      </c>
      <c r="B26" s="9">
        <f>IFERROR(IF(OR($O26="",INDEX('Execution Register'!$B$6:$B$105,$O26-5)=""),"",INDEX('Execution Register'!$B$6:$B$105,$O26-5)),"")</f>
        <v/>
      </c>
      <c r="C26" s="8">
        <f>IFERROR(IF(OR($O26="",INDEX('Execution Register'!$C$6:$C$105,$O26-5)=""),"",INDEX('Execution Register'!$C$6:$C$105,$O26-5)),"")</f>
        <v/>
      </c>
      <c r="D26" s="8">
        <f>IFERROR(IF(OR($O26="",INDEX('Execution Register'!$D$6:$D$105,$O26-5)=""),"",INDEX('Execution Register'!$D$6:$D$105,$O26-5)),"")</f>
        <v/>
      </c>
      <c r="E26" s="8">
        <f>IFERROR(IF(OR($O26="",INDEX('Execution Register'!$M$6:$M$105,$O26-5)=""),"",INDEX('Execution Register'!$M$6:$M$105,$O26-5)),"")</f>
        <v/>
      </c>
      <c r="F26" s="8">
        <f>IFERROR(IF(OR($O26="",INDEX('Execution Register'!$N$6:$N$105,$O26-5)=""),"",INDEX('Execution Register'!$N$6:$N$105,$O26-5)),"")</f>
        <v/>
      </c>
      <c r="G26" s="10">
        <f>IFERROR(IF(OR($O26="",INDEX('Execution Register'!$E$6:$E$105,$O26-5)=""),"",INDEX('Execution Register'!$E$6:$E$105,$O26-5)),"")</f>
        <v/>
      </c>
      <c r="H26" s="8">
        <f>IFERROR(IF(OR($O26="",INDEX('Execution Register'!$F$6:$F$105,$O26-5)=""),"",INDEX('Execution Register'!$F$6:$F$105,$O26-5)),"")</f>
        <v/>
      </c>
      <c r="I26" s="10">
        <f>IFERROR(IF(OR($O26="",INDEX('Execution Register'!$G$6:$G$105,$O26-5)=""),"",INDEX('Execution Register'!$G$6:$G$105,$O26-5)),"")</f>
        <v/>
      </c>
      <c r="J26" s="10">
        <f>IFERROR(IF(OR($O26="",INDEX('Execution Register'!$H$6:$H$105,$O26-5)=""),"",INDEX('Execution Register'!$H$6:$H$105,$O26-5)),"")</f>
        <v/>
      </c>
      <c r="K26" s="10">
        <f>IFERROR(IF(OR($O26="",INDEX('Execution Register'!$I$6:$I$105,$O26-5)=""),"",INDEX('Execution Register'!$I$6:$I$105,$O26-5)),"")</f>
        <v/>
      </c>
      <c r="L26" s="8">
        <f>IFERROR(IF(OR($O26="",INDEX('Execution Register'!$J$6:$J$105,$O26-5)=""),"",INDEX('Execution Register'!$J$6:$J$105,$O26-5)),"")</f>
        <v/>
      </c>
      <c r="M26" s="10">
        <f>IFERROR(IF(OR($O26="",INDEX('Execution Register'!$K$6:$K$105,$O26-5)=""),"",INDEX('Execution Register'!$K$6:$K$105,$O26-5)),"")</f>
        <v/>
      </c>
      <c r="N26" s="10">
        <f>IFERROR(IF(OR($O26="",INDEX('Execution Register'!$L$6:$L$105,$O26-5)=""),"",INDEX('Execution Register'!$L$6:$L$105,$O26-5)),"")</f>
        <v/>
      </c>
      <c r="O26" s="11">
        <f>IFERROR(AGGREGATE(15,6,ROW('Execution Register'!$A$6:$A$105)/(LEFT('Execution Register'!$N$6:$N$105,6)="Open -"),16),"")</f>
        <v/>
      </c>
    </row>
    <row r="27">
      <c r="A27" s="8">
        <f>IFERROR(IF(OR($O27="",INDEX('Execution Register'!$A$6:$A$105,$O27-5)=""),"",INDEX('Execution Register'!$A$6:$A$105,$O27-5)),"")</f>
        <v/>
      </c>
      <c r="B27" s="9">
        <f>IFERROR(IF(OR($O27="",INDEX('Execution Register'!$B$6:$B$105,$O27-5)=""),"",INDEX('Execution Register'!$B$6:$B$105,$O27-5)),"")</f>
        <v/>
      </c>
      <c r="C27" s="8">
        <f>IFERROR(IF(OR($O27="",INDEX('Execution Register'!$C$6:$C$105,$O27-5)=""),"",INDEX('Execution Register'!$C$6:$C$105,$O27-5)),"")</f>
        <v/>
      </c>
      <c r="D27" s="8">
        <f>IFERROR(IF(OR($O27="",INDEX('Execution Register'!$D$6:$D$105,$O27-5)=""),"",INDEX('Execution Register'!$D$6:$D$105,$O27-5)),"")</f>
        <v/>
      </c>
      <c r="E27" s="8">
        <f>IFERROR(IF(OR($O27="",INDEX('Execution Register'!$M$6:$M$105,$O27-5)=""),"",INDEX('Execution Register'!$M$6:$M$105,$O27-5)),"")</f>
        <v/>
      </c>
      <c r="F27" s="8">
        <f>IFERROR(IF(OR($O27="",INDEX('Execution Register'!$N$6:$N$105,$O27-5)=""),"",INDEX('Execution Register'!$N$6:$N$105,$O27-5)),"")</f>
        <v/>
      </c>
      <c r="G27" s="10">
        <f>IFERROR(IF(OR($O27="",INDEX('Execution Register'!$E$6:$E$105,$O27-5)=""),"",INDEX('Execution Register'!$E$6:$E$105,$O27-5)),"")</f>
        <v/>
      </c>
      <c r="H27" s="8">
        <f>IFERROR(IF(OR($O27="",INDEX('Execution Register'!$F$6:$F$105,$O27-5)=""),"",INDEX('Execution Register'!$F$6:$F$105,$O27-5)),"")</f>
        <v/>
      </c>
      <c r="I27" s="10">
        <f>IFERROR(IF(OR($O27="",INDEX('Execution Register'!$G$6:$G$105,$O27-5)=""),"",INDEX('Execution Register'!$G$6:$G$105,$O27-5)),"")</f>
        <v/>
      </c>
      <c r="J27" s="10">
        <f>IFERROR(IF(OR($O27="",INDEX('Execution Register'!$H$6:$H$105,$O27-5)=""),"",INDEX('Execution Register'!$H$6:$H$105,$O27-5)),"")</f>
        <v/>
      </c>
      <c r="K27" s="10">
        <f>IFERROR(IF(OR($O27="",INDEX('Execution Register'!$I$6:$I$105,$O27-5)=""),"",INDEX('Execution Register'!$I$6:$I$105,$O27-5)),"")</f>
        <v/>
      </c>
      <c r="L27" s="8">
        <f>IFERROR(IF(OR($O27="",INDEX('Execution Register'!$J$6:$J$105,$O27-5)=""),"",INDEX('Execution Register'!$J$6:$J$105,$O27-5)),"")</f>
        <v/>
      </c>
      <c r="M27" s="10">
        <f>IFERROR(IF(OR($O27="",INDEX('Execution Register'!$K$6:$K$105,$O27-5)=""),"",INDEX('Execution Register'!$K$6:$K$105,$O27-5)),"")</f>
        <v/>
      </c>
      <c r="N27" s="10">
        <f>IFERROR(IF(OR($O27="",INDEX('Execution Register'!$L$6:$L$105,$O27-5)=""),"",INDEX('Execution Register'!$L$6:$L$105,$O27-5)),"")</f>
        <v/>
      </c>
      <c r="O27" s="11">
        <f>IFERROR(AGGREGATE(15,6,ROW('Execution Register'!$A$6:$A$105)/(LEFT('Execution Register'!$N$6:$N$105,6)="Open -"),17),"")</f>
        <v/>
      </c>
    </row>
    <row r="28">
      <c r="A28" s="8">
        <f>IFERROR(IF(OR($O28="",INDEX('Execution Register'!$A$6:$A$105,$O28-5)=""),"",INDEX('Execution Register'!$A$6:$A$105,$O28-5)),"")</f>
        <v/>
      </c>
      <c r="B28" s="9">
        <f>IFERROR(IF(OR($O28="",INDEX('Execution Register'!$B$6:$B$105,$O28-5)=""),"",INDEX('Execution Register'!$B$6:$B$105,$O28-5)),"")</f>
        <v/>
      </c>
      <c r="C28" s="8">
        <f>IFERROR(IF(OR($O28="",INDEX('Execution Register'!$C$6:$C$105,$O28-5)=""),"",INDEX('Execution Register'!$C$6:$C$105,$O28-5)),"")</f>
        <v/>
      </c>
      <c r="D28" s="8">
        <f>IFERROR(IF(OR($O28="",INDEX('Execution Register'!$D$6:$D$105,$O28-5)=""),"",INDEX('Execution Register'!$D$6:$D$105,$O28-5)),"")</f>
        <v/>
      </c>
      <c r="E28" s="8">
        <f>IFERROR(IF(OR($O28="",INDEX('Execution Register'!$M$6:$M$105,$O28-5)=""),"",INDEX('Execution Register'!$M$6:$M$105,$O28-5)),"")</f>
        <v/>
      </c>
      <c r="F28" s="8">
        <f>IFERROR(IF(OR($O28="",INDEX('Execution Register'!$N$6:$N$105,$O28-5)=""),"",INDEX('Execution Register'!$N$6:$N$105,$O28-5)),"")</f>
        <v/>
      </c>
      <c r="G28" s="10">
        <f>IFERROR(IF(OR($O28="",INDEX('Execution Register'!$E$6:$E$105,$O28-5)=""),"",INDEX('Execution Register'!$E$6:$E$105,$O28-5)),"")</f>
        <v/>
      </c>
      <c r="H28" s="8">
        <f>IFERROR(IF(OR($O28="",INDEX('Execution Register'!$F$6:$F$105,$O28-5)=""),"",INDEX('Execution Register'!$F$6:$F$105,$O28-5)),"")</f>
        <v/>
      </c>
      <c r="I28" s="10">
        <f>IFERROR(IF(OR($O28="",INDEX('Execution Register'!$G$6:$G$105,$O28-5)=""),"",INDEX('Execution Register'!$G$6:$G$105,$O28-5)),"")</f>
        <v/>
      </c>
      <c r="J28" s="10">
        <f>IFERROR(IF(OR($O28="",INDEX('Execution Register'!$H$6:$H$105,$O28-5)=""),"",INDEX('Execution Register'!$H$6:$H$105,$O28-5)),"")</f>
        <v/>
      </c>
      <c r="K28" s="10">
        <f>IFERROR(IF(OR($O28="",INDEX('Execution Register'!$I$6:$I$105,$O28-5)=""),"",INDEX('Execution Register'!$I$6:$I$105,$O28-5)),"")</f>
        <v/>
      </c>
      <c r="L28" s="8">
        <f>IFERROR(IF(OR($O28="",INDEX('Execution Register'!$J$6:$J$105,$O28-5)=""),"",INDEX('Execution Register'!$J$6:$J$105,$O28-5)),"")</f>
        <v/>
      </c>
      <c r="M28" s="10">
        <f>IFERROR(IF(OR($O28="",INDEX('Execution Register'!$K$6:$K$105,$O28-5)=""),"",INDEX('Execution Register'!$K$6:$K$105,$O28-5)),"")</f>
        <v/>
      </c>
      <c r="N28" s="10">
        <f>IFERROR(IF(OR($O28="",INDEX('Execution Register'!$L$6:$L$105,$O28-5)=""),"",INDEX('Execution Register'!$L$6:$L$105,$O28-5)),"")</f>
        <v/>
      </c>
      <c r="O28" s="11">
        <f>IFERROR(AGGREGATE(15,6,ROW('Execution Register'!$A$6:$A$105)/(LEFT('Execution Register'!$N$6:$N$105,6)="Open -"),18),"")</f>
        <v/>
      </c>
    </row>
    <row r="29">
      <c r="A29" s="8">
        <f>IFERROR(IF(OR($O29="",INDEX('Execution Register'!$A$6:$A$105,$O29-5)=""),"",INDEX('Execution Register'!$A$6:$A$105,$O29-5)),"")</f>
        <v/>
      </c>
      <c r="B29" s="9">
        <f>IFERROR(IF(OR($O29="",INDEX('Execution Register'!$B$6:$B$105,$O29-5)=""),"",INDEX('Execution Register'!$B$6:$B$105,$O29-5)),"")</f>
        <v/>
      </c>
      <c r="C29" s="8">
        <f>IFERROR(IF(OR($O29="",INDEX('Execution Register'!$C$6:$C$105,$O29-5)=""),"",INDEX('Execution Register'!$C$6:$C$105,$O29-5)),"")</f>
        <v/>
      </c>
      <c r="D29" s="8">
        <f>IFERROR(IF(OR($O29="",INDEX('Execution Register'!$D$6:$D$105,$O29-5)=""),"",INDEX('Execution Register'!$D$6:$D$105,$O29-5)),"")</f>
        <v/>
      </c>
      <c r="E29" s="8">
        <f>IFERROR(IF(OR($O29="",INDEX('Execution Register'!$M$6:$M$105,$O29-5)=""),"",INDEX('Execution Register'!$M$6:$M$105,$O29-5)),"")</f>
        <v/>
      </c>
      <c r="F29" s="8">
        <f>IFERROR(IF(OR($O29="",INDEX('Execution Register'!$N$6:$N$105,$O29-5)=""),"",INDEX('Execution Register'!$N$6:$N$105,$O29-5)),"")</f>
        <v/>
      </c>
      <c r="G29" s="10">
        <f>IFERROR(IF(OR($O29="",INDEX('Execution Register'!$E$6:$E$105,$O29-5)=""),"",INDEX('Execution Register'!$E$6:$E$105,$O29-5)),"")</f>
        <v/>
      </c>
      <c r="H29" s="8">
        <f>IFERROR(IF(OR($O29="",INDEX('Execution Register'!$F$6:$F$105,$O29-5)=""),"",INDEX('Execution Register'!$F$6:$F$105,$O29-5)),"")</f>
        <v/>
      </c>
      <c r="I29" s="10">
        <f>IFERROR(IF(OR($O29="",INDEX('Execution Register'!$G$6:$G$105,$O29-5)=""),"",INDEX('Execution Register'!$G$6:$G$105,$O29-5)),"")</f>
        <v/>
      </c>
      <c r="J29" s="10">
        <f>IFERROR(IF(OR($O29="",INDEX('Execution Register'!$H$6:$H$105,$O29-5)=""),"",INDEX('Execution Register'!$H$6:$H$105,$O29-5)),"")</f>
        <v/>
      </c>
      <c r="K29" s="10">
        <f>IFERROR(IF(OR($O29="",INDEX('Execution Register'!$I$6:$I$105,$O29-5)=""),"",INDEX('Execution Register'!$I$6:$I$105,$O29-5)),"")</f>
        <v/>
      </c>
      <c r="L29" s="8">
        <f>IFERROR(IF(OR($O29="",INDEX('Execution Register'!$J$6:$J$105,$O29-5)=""),"",INDEX('Execution Register'!$J$6:$J$105,$O29-5)),"")</f>
        <v/>
      </c>
      <c r="M29" s="10">
        <f>IFERROR(IF(OR($O29="",INDEX('Execution Register'!$K$6:$K$105,$O29-5)=""),"",INDEX('Execution Register'!$K$6:$K$105,$O29-5)),"")</f>
        <v/>
      </c>
      <c r="N29" s="10">
        <f>IFERROR(IF(OR($O29="",INDEX('Execution Register'!$L$6:$L$105,$O29-5)=""),"",INDEX('Execution Register'!$L$6:$L$105,$O29-5)),"")</f>
        <v/>
      </c>
      <c r="O29" s="11">
        <f>IFERROR(AGGREGATE(15,6,ROW('Execution Register'!$A$6:$A$105)/(LEFT('Execution Register'!$N$6:$N$105,6)="Open -"),19),"")</f>
        <v/>
      </c>
    </row>
    <row r="30">
      <c r="A30" s="8">
        <f>IFERROR(IF(OR($O30="",INDEX('Execution Register'!$A$6:$A$105,$O30-5)=""),"",INDEX('Execution Register'!$A$6:$A$105,$O30-5)),"")</f>
        <v/>
      </c>
      <c r="B30" s="9">
        <f>IFERROR(IF(OR($O30="",INDEX('Execution Register'!$B$6:$B$105,$O30-5)=""),"",INDEX('Execution Register'!$B$6:$B$105,$O30-5)),"")</f>
        <v/>
      </c>
      <c r="C30" s="8">
        <f>IFERROR(IF(OR($O30="",INDEX('Execution Register'!$C$6:$C$105,$O30-5)=""),"",INDEX('Execution Register'!$C$6:$C$105,$O30-5)),"")</f>
        <v/>
      </c>
      <c r="D30" s="8">
        <f>IFERROR(IF(OR($O30="",INDEX('Execution Register'!$D$6:$D$105,$O30-5)=""),"",INDEX('Execution Register'!$D$6:$D$105,$O30-5)),"")</f>
        <v/>
      </c>
      <c r="E30" s="8">
        <f>IFERROR(IF(OR($O30="",INDEX('Execution Register'!$M$6:$M$105,$O30-5)=""),"",INDEX('Execution Register'!$M$6:$M$105,$O30-5)),"")</f>
        <v/>
      </c>
      <c r="F30" s="8">
        <f>IFERROR(IF(OR($O30="",INDEX('Execution Register'!$N$6:$N$105,$O30-5)=""),"",INDEX('Execution Register'!$N$6:$N$105,$O30-5)),"")</f>
        <v/>
      </c>
      <c r="G30" s="10">
        <f>IFERROR(IF(OR($O30="",INDEX('Execution Register'!$E$6:$E$105,$O30-5)=""),"",INDEX('Execution Register'!$E$6:$E$105,$O30-5)),"")</f>
        <v/>
      </c>
      <c r="H30" s="8">
        <f>IFERROR(IF(OR($O30="",INDEX('Execution Register'!$F$6:$F$105,$O30-5)=""),"",INDEX('Execution Register'!$F$6:$F$105,$O30-5)),"")</f>
        <v/>
      </c>
      <c r="I30" s="10">
        <f>IFERROR(IF(OR($O30="",INDEX('Execution Register'!$G$6:$G$105,$O30-5)=""),"",INDEX('Execution Register'!$G$6:$G$105,$O30-5)),"")</f>
        <v/>
      </c>
      <c r="J30" s="10">
        <f>IFERROR(IF(OR($O30="",INDEX('Execution Register'!$H$6:$H$105,$O30-5)=""),"",INDEX('Execution Register'!$H$6:$H$105,$O30-5)),"")</f>
        <v/>
      </c>
      <c r="K30" s="10">
        <f>IFERROR(IF(OR($O30="",INDEX('Execution Register'!$I$6:$I$105,$O30-5)=""),"",INDEX('Execution Register'!$I$6:$I$105,$O30-5)),"")</f>
        <v/>
      </c>
      <c r="L30" s="8">
        <f>IFERROR(IF(OR($O30="",INDEX('Execution Register'!$J$6:$J$105,$O30-5)=""),"",INDEX('Execution Register'!$J$6:$J$105,$O30-5)),"")</f>
        <v/>
      </c>
      <c r="M30" s="10">
        <f>IFERROR(IF(OR($O30="",INDEX('Execution Register'!$K$6:$K$105,$O30-5)=""),"",INDEX('Execution Register'!$K$6:$K$105,$O30-5)),"")</f>
        <v/>
      </c>
      <c r="N30" s="10">
        <f>IFERROR(IF(OR($O30="",INDEX('Execution Register'!$L$6:$L$105,$O30-5)=""),"",INDEX('Execution Register'!$L$6:$L$105,$O30-5)),"")</f>
        <v/>
      </c>
      <c r="O30" s="11">
        <f>IFERROR(AGGREGATE(15,6,ROW('Execution Register'!$A$6:$A$105)/(LEFT('Execution Register'!$N$6:$N$105,6)="Open -"),20),"")</f>
        <v/>
      </c>
    </row>
    <row r="31">
      <c r="A31" s="8">
        <f>IFERROR(IF(OR($O31="",INDEX('Execution Register'!$A$6:$A$105,$O31-5)=""),"",INDEX('Execution Register'!$A$6:$A$105,$O31-5)),"")</f>
        <v/>
      </c>
      <c r="B31" s="9">
        <f>IFERROR(IF(OR($O31="",INDEX('Execution Register'!$B$6:$B$105,$O31-5)=""),"",INDEX('Execution Register'!$B$6:$B$105,$O31-5)),"")</f>
        <v/>
      </c>
      <c r="C31" s="8">
        <f>IFERROR(IF(OR($O31="",INDEX('Execution Register'!$C$6:$C$105,$O31-5)=""),"",INDEX('Execution Register'!$C$6:$C$105,$O31-5)),"")</f>
        <v/>
      </c>
      <c r="D31" s="8">
        <f>IFERROR(IF(OR($O31="",INDEX('Execution Register'!$D$6:$D$105,$O31-5)=""),"",INDEX('Execution Register'!$D$6:$D$105,$O31-5)),"")</f>
        <v/>
      </c>
      <c r="E31" s="8">
        <f>IFERROR(IF(OR($O31="",INDEX('Execution Register'!$M$6:$M$105,$O31-5)=""),"",INDEX('Execution Register'!$M$6:$M$105,$O31-5)),"")</f>
        <v/>
      </c>
      <c r="F31" s="8">
        <f>IFERROR(IF(OR($O31="",INDEX('Execution Register'!$N$6:$N$105,$O31-5)=""),"",INDEX('Execution Register'!$N$6:$N$105,$O31-5)),"")</f>
        <v/>
      </c>
      <c r="G31" s="10">
        <f>IFERROR(IF(OR($O31="",INDEX('Execution Register'!$E$6:$E$105,$O31-5)=""),"",INDEX('Execution Register'!$E$6:$E$105,$O31-5)),"")</f>
        <v/>
      </c>
      <c r="H31" s="8">
        <f>IFERROR(IF(OR($O31="",INDEX('Execution Register'!$F$6:$F$105,$O31-5)=""),"",INDEX('Execution Register'!$F$6:$F$105,$O31-5)),"")</f>
        <v/>
      </c>
      <c r="I31" s="10">
        <f>IFERROR(IF(OR($O31="",INDEX('Execution Register'!$G$6:$G$105,$O31-5)=""),"",INDEX('Execution Register'!$G$6:$G$105,$O31-5)),"")</f>
        <v/>
      </c>
      <c r="J31" s="10">
        <f>IFERROR(IF(OR($O31="",INDEX('Execution Register'!$H$6:$H$105,$O31-5)=""),"",INDEX('Execution Register'!$H$6:$H$105,$O31-5)),"")</f>
        <v/>
      </c>
      <c r="K31" s="10">
        <f>IFERROR(IF(OR($O31="",INDEX('Execution Register'!$I$6:$I$105,$O31-5)=""),"",INDEX('Execution Register'!$I$6:$I$105,$O31-5)),"")</f>
        <v/>
      </c>
      <c r="L31" s="8">
        <f>IFERROR(IF(OR($O31="",INDEX('Execution Register'!$J$6:$J$105,$O31-5)=""),"",INDEX('Execution Register'!$J$6:$J$105,$O31-5)),"")</f>
        <v/>
      </c>
      <c r="M31" s="10">
        <f>IFERROR(IF(OR($O31="",INDEX('Execution Register'!$K$6:$K$105,$O31-5)=""),"",INDEX('Execution Register'!$K$6:$K$105,$O31-5)),"")</f>
        <v/>
      </c>
      <c r="N31" s="10">
        <f>IFERROR(IF(OR($O31="",INDEX('Execution Register'!$L$6:$L$105,$O31-5)=""),"",INDEX('Execution Register'!$L$6:$L$105,$O31-5)),"")</f>
        <v/>
      </c>
      <c r="O31" s="11">
        <f>IFERROR(AGGREGATE(15,6,ROW('Execution Register'!$A$6:$A$105)/(LEFT('Execution Register'!$N$6:$N$105,6)="Open -"),21),"")</f>
        <v/>
      </c>
    </row>
    <row r="32">
      <c r="A32" s="8">
        <f>IFERROR(IF(OR($O32="",INDEX('Execution Register'!$A$6:$A$105,$O32-5)=""),"",INDEX('Execution Register'!$A$6:$A$105,$O32-5)),"")</f>
        <v/>
      </c>
      <c r="B32" s="9">
        <f>IFERROR(IF(OR($O32="",INDEX('Execution Register'!$B$6:$B$105,$O32-5)=""),"",INDEX('Execution Register'!$B$6:$B$105,$O32-5)),"")</f>
        <v/>
      </c>
      <c r="C32" s="8">
        <f>IFERROR(IF(OR($O32="",INDEX('Execution Register'!$C$6:$C$105,$O32-5)=""),"",INDEX('Execution Register'!$C$6:$C$105,$O32-5)),"")</f>
        <v/>
      </c>
      <c r="D32" s="8">
        <f>IFERROR(IF(OR($O32="",INDEX('Execution Register'!$D$6:$D$105,$O32-5)=""),"",INDEX('Execution Register'!$D$6:$D$105,$O32-5)),"")</f>
        <v/>
      </c>
      <c r="E32" s="8">
        <f>IFERROR(IF(OR($O32="",INDEX('Execution Register'!$M$6:$M$105,$O32-5)=""),"",INDEX('Execution Register'!$M$6:$M$105,$O32-5)),"")</f>
        <v/>
      </c>
      <c r="F32" s="8">
        <f>IFERROR(IF(OR($O32="",INDEX('Execution Register'!$N$6:$N$105,$O32-5)=""),"",INDEX('Execution Register'!$N$6:$N$105,$O32-5)),"")</f>
        <v/>
      </c>
      <c r="G32" s="10">
        <f>IFERROR(IF(OR($O32="",INDEX('Execution Register'!$E$6:$E$105,$O32-5)=""),"",INDEX('Execution Register'!$E$6:$E$105,$O32-5)),"")</f>
        <v/>
      </c>
      <c r="H32" s="8">
        <f>IFERROR(IF(OR($O32="",INDEX('Execution Register'!$F$6:$F$105,$O32-5)=""),"",INDEX('Execution Register'!$F$6:$F$105,$O32-5)),"")</f>
        <v/>
      </c>
      <c r="I32" s="10">
        <f>IFERROR(IF(OR($O32="",INDEX('Execution Register'!$G$6:$G$105,$O32-5)=""),"",INDEX('Execution Register'!$G$6:$G$105,$O32-5)),"")</f>
        <v/>
      </c>
      <c r="J32" s="10">
        <f>IFERROR(IF(OR($O32="",INDEX('Execution Register'!$H$6:$H$105,$O32-5)=""),"",INDEX('Execution Register'!$H$6:$H$105,$O32-5)),"")</f>
        <v/>
      </c>
      <c r="K32" s="10">
        <f>IFERROR(IF(OR($O32="",INDEX('Execution Register'!$I$6:$I$105,$O32-5)=""),"",INDEX('Execution Register'!$I$6:$I$105,$O32-5)),"")</f>
        <v/>
      </c>
      <c r="L32" s="8">
        <f>IFERROR(IF(OR($O32="",INDEX('Execution Register'!$J$6:$J$105,$O32-5)=""),"",INDEX('Execution Register'!$J$6:$J$105,$O32-5)),"")</f>
        <v/>
      </c>
      <c r="M32" s="10">
        <f>IFERROR(IF(OR($O32="",INDEX('Execution Register'!$K$6:$K$105,$O32-5)=""),"",INDEX('Execution Register'!$K$6:$K$105,$O32-5)),"")</f>
        <v/>
      </c>
      <c r="N32" s="10">
        <f>IFERROR(IF(OR($O32="",INDEX('Execution Register'!$L$6:$L$105,$O32-5)=""),"",INDEX('Execution Register'!$L$6:$L$105,$O32-5)),"")</f>
        <v/>
      </c>
      <c r="O32" s="11">
        <f>IFERROR(AGGREGATE(15,6,ROW('Execution Register'!$A$6:$A$105)/(LEFT('Execution Register'!$N$6:$N$105,6)="Open -"),22),"")</f>
        <v/>
      </c>
    </row>
    <row r="33">
      <c r="A33" s="8">
        <f>IFERROR(IF(OR($O33="",INDEX('Execution Register'!$A$6:$A$105,$O33-5)=""),"",INDEX('Execution Register'!$A$6:$A$105,$O33-5)),"")</f>
        <v/>
      </c>
      <c r="B33" s="9">
        <f>IFERROR(IF(OR($O33="",INDEX('Execution Register'!$B$6:$B$105,$O33-5)=""),"",INDEX('Execution Register'!$B$6:$B$105,$O33-5)),"")</f>
        <v/>
      </c>
      <c r="C33" s="8">
        <f>IFERROR(IF(OR($O33="",INDEX('Execution Register'!$C$6:$C$105,$O33-5)=""),"",INDEX('Execution Register'!$C$6:$C$105,$O33-5)),"")</f>
        <v/>
      </c>
      <c r="D33" s="8">
        <f>IFERROR(IF(OR($O33="",INDEX('Execution Register'!$D$6:$D$105,$O33-5)=""),"",INDEX('Execution Register'!$D$6:$D$105,$O33-5)),"")</f>
        <v/>
      </c>
      <c r="E33" s="8">
        <f>IFERROR(IF(OR($O33="",INDEX('Execution Register'!$M$6:$M$105,$O33-5)=""),"",INDEX('Execution Register'!$M$6:$M$105,$O33-5)),"")</f>
        <v/>
      </c>
      <c r="F33" s="8">
        <f>IFERROR(IF(OR($O33="",INDEX('Execution Register'!$N$6:$N$105,$O33-5)=""),"",INDEX('Execution Register'!$N$6:$N$105,$O33-5)),"")</f>
        <v/>
      </c>
      <c r="G33" s="10">
        <f>IFERROR(IF(OR($O33="",INDEX('Execution Register'!$E$6:$E$105,$O33-5)=""),"",INDEX('Execution Register'!$E$6:$E$105,$O33-5)),"")</f>
        <v/>
      </c>
      <c r="H33" s="8">
        <f>IFERROR(IF(OR($O33="",INDEX('Execution Register'!$F$6:$F$105,$O33-5)=""),"",INDEX('Execution Register'!$F$6:$F$105,$O33-5)),"")</f>
        <v/>
      </c>
      <c r="I33" s="10">
        <f>IFERROR(IF(OR($O33="",INDEX('Execution Register'!$G$6:$G$105,$O33-5)=""),"",INDEX('Execution Register'!$G$6:$G$105,$O33-5)),"")</f>
        <v/>
      </c>
      <c r="J33" s="10">
        <f>IFERROR(IF(OR($O33="",INDEX('Execution Register'!$H$6:$H$105,$O33-5)=""),"",INDEX('Execution Register'!$H$6:$H$105,$O33-5)),"")</f>
        <v/>
      </c>
      <c r="K33" s="10">
        <f>IFERROR(IF(OR($O33="",INDEX('Execution Register'!$I$6:$I$105,$O33-5)=""),"",INDEX('Execution Register'!$I$6:$I$105,$O33-5)),"")</f>
        <v/>
      </c>
      <c r="L33" s="8">
        <f>IFERROR(IF(OR($O33="",INDEX('Execution Register'!$J$6:$J$105,$O33-5)=""),"",INDEX('Execution Register'!$J$6:$J$105,$O33-5)),"")</f>
        <v/>
      </c>
      <c r="M33" s="10">
        <f>IFERROR(IF(OR($O33="",INDEX('Execution Register'!$K$6:$K$105,$O33-5)=""),"",INDEX('Execution Register'!$K$6:$K$105,$O33-5)),"")</f>
        <v/>
      </c>
      <c r="N33" s="10">
        <f>IFERROR(IF(OR($O33="",INDEX('Execution Register'!$L$6:$L$105,$O33-5)=""),"",INDEX('Execution Register'!$L$6:$L$105,$O33-5)),"")</f>
        <v/>
      </c>
      <c r="O33" s="11">
        <f>IFERROR(AGGREGATE(15,6,ROW('Execution Register'!$A$6:$A$105)/(LEFT('Execution Register'!$N$6:$N$105,6)="Open -"),23),"")</f>
        <v/>
      </c>
    </row>
    <row r="34">
      <c r="A34" s="8">
        <f>IFERROR(IF(OR($O34="",INDEX('Execution Register'!$A$6:$A$105,$O34-5)=""),"",INDEX('Execution Register'!$A$6:$A$105,$O34-5)),"")</f>
        <v/>
      </c>
      <c r="B34" s="9">
        <f>IFERROR(IF(OR($O34="",INDEX('Execution Register'!$B$6:$B$105,$O34-5)=""),"",INDEX('Execution Register'!$B$6:$B$105,$O34-5)),"")</f>
        <v/>
      </c>
      <c r="C34" s="8">
        <f>IFERROR(IF(OR($O34="",INDEX('Execution Register'!$C$6:$C$105,$O34-5)=""),"",INDEX('Execution Register'!$C$6:$C$105,$O34-5)),"")</f>
        <v/>
      </c>
      <c r="D34" s="8">
        <f>IFERROR(IF(OR($O34="",INDEX('Execution Register'!$D$6:$D$105,$O34-5)=""),"",INDEX('Execution Register'!$D$6:$D$105,$O34-5)),"")</f>
        <v/>
      </c>
      <c r="E34" s="8">
        <f>IFERROR(IF(OR($O34="",INDEX('Execution Register'!$M$6:$M$105,$O34-5)=""),"",INDEX('Execution Register'!$M$6:$M$105,$O34-5)),"")</f>
        <v/>
      </c>
      <c r="F34" s="8">
        <f>IFERROR(IF(OR($O34="",INDEX('Execution Register'!$N$6:$N$105,$O34-5)=""),"",INDEX('Execution Register'!$N$6:$N$105,$O34-5)),"")</f>
        <v/>
      </c>
      <c r="G34" s="10">
        <f>IFERROR(IF(OR($O34="",INDEX('Execution Register'!$E$6:$E$105,$O34-5)=""),"",INDEX('Execution Register'!$E$6:$E$105,$O34-5)),"")</f>
        <v/>
      </c>
      <c r="H34" s="8">
        <f>IFERROR(IF(OR($O34="",INDEX('Execution Register'!$F$6:$F$105,$O34-5)=""),"",INDEX('Execution Register'!$F$6:$F$105,$O34-5)),"")</f>
        <v/>
      </c>
      <c r="I34" s="10">
        <f>IFERROR(IF(OR($O34="",INDEX('Execution Register'!$G$6:$G$105,$O34-5)=""),"",INDEX('Execution Register'!$G$6:$G$105,$O34-5)),"")</f>
        <v/>
      </c>
      <c r="J34" s="10">
        <f>IFERROR(IF(OR($O34="",INDEX('Execution Register'!$H$6:$H$105,$O34-5)=""),"",INDEX('Execution Register'!$H$6:$H$105,$O34-5)),"")</f>
        <v/>
      </c>
      <c r="K34" s="10">
        <f>IFERROR(IF(OR($O34="",INDEX('Execution Register'!$I$6:$I$105,$O34-5)=""),"",INDEX('Execution Register'!$I$6:$I$105,$O34-5)),"")</f>
        <v/>
      </c>
      <c r="L34" s="8">
        <f>IFERROR(IF(OR($O34="",INDEX('Execution Register'!$J$6:$J$105,$O34-5)=""),"",INDEX('Execution Register'!$J$6:$J$105,$O34-5)),"")</f>
        <v/>
      </c>
      <c r="M34" s="10">
        <f>IFERROR(IF(OR($O34="",INDEX('Execution Register'!$K$6:$K$105,$O34-5)=""),"",INDEX('Execution Register'!$K$6:$K$105,$O34-5)),"")</f>
        <v/>
      </c>
      <c r="N34" s="10">
        <f>IFERROR(IF(OR($O34="",INDEX('Execution Register'!$L$6:$L$105,$O34-5)=""),"",INDEX('Execution Register'!$L$6:$L$105,$O34-5)),"")</f>
        <v/>
      </c>
      <c r="O34" s="11">
        <f>IFERROR(AGGREGATE(15,6,ROW('Execution Register'!$A$6:$A$105)/(LEFT('Execution Register'!$N$6:$N$105,6)="Open -"),24),"")</f>
        <v/>
      </c>
    </row>
    <row r="35">
      <c r="A35" s="8">
        <f>IFERROR(IF(OR($O35="",INDEX('Execution Register'!$A$6:$A$105,$O35-5)=""),"",INDEX('Execution Register'!$A$6:$A$105,$O35-5)),"")</f>
        <v/>
      </c>
      <c r="B35" s="9">
        <f>IFERROR(IF(OR($O35="",INDEX('Execution Register'!$B$6:$B$105,$O35-5)=""),"",INDEX('Execution Register'!$B$6:$B$105,$O35-5)),"")</f>
        <v/>
      </c>
      <c r="C35" s="8">
        <f>IFERROR(IF(OR($O35="",INDEX('Execution Register'!$C$6:$C$105,$O35-5)=""),"",INDEX('Execution Register'!$C$6:$C$105,$O35-5)),"")</f>
        <v/>
      </c>
      <c r="D35" s="8">
        <f>IFERROR(IF(OR($O35="",INDEX('Execution Register'!$D$6:$D$105,$O35-5)=""),"",INDEX('Execution Register'!$D$6:$D$105,$O35-5)),"")</f>
        <v/>
      </c>
      <c r="E35" s="8">
        <f>IFERROR(IF(OR($O35="",INDEX('Execution Register'!$M$6:$M$105,$O35-5)=""),"",INDEX('Execution Register'!$M$6:$M$105,$O35-5)),"")</f>
        <v/>
      </c>
      <c r="F35" s="8">
        <f>IFERROR(IF(OR($O35="",INDEX('Execution Register'!$N$6:$N$105,$O35-5)=""),"",INDEX('Execution Register'!$N$6:$N$105,$O35-5)),"")</f>
        <v/>
      </c>
      <c r="G35" s="10">
        <f>IFERROR(IF(OR($O35="",INDEX('Execution Register'!$E$6:$E$105,$O35-5)=""),"",INDEX('Execution Register'!$E$6:$E$105,$O35-5)),"")</f>
        <v/>
      </c>
      <c r="H35" s="8">
        <f>IFERROR(IF(OR($O35="",INDEX('Execution Register'!$F$6:$F$105,$O35-5)=""),"",INDEX('Execution Register'!$F$6:$F$105,$O35-5)),"")</f>
        <v/>
      </c>
      <c r="I35" s="10">
        <f>IFERROR(IF(OR($O35="",INDEX('Execution Register'!$G$6:$G$105,$O35-5)=""),"",INDEX('Execution Register'!$G$6:$G$105,$O35-5)),"")</f>
        <v/>
      </c>
      <c r="J35" s="10">
        <f>IFERROR(IF(OR($O35="",INDEX('Execution Register'!$H$6:$H$105,$O35-5)=""),"",INDEX('Execution Register'!$H$6:$H$105,$O35-5)),"")</f>
        <v/>
      </c>
      <c r="K35" s="10">
        <f>IFERROR(IF(OR($O35="",INDEX('Execution Register'!$I$6:$I$105,$O35-5)=""),"",INDEX('Execution Register'!$I$6:$I$105,$O35-5)),"")</f>
        <v/>
      </c>
      <c r="L35" s="8">
        <f>IFERROR(IF(OR($O35="",INDEX('Execution Register'!$J$6:$J$105,$O35-5)=""),"",INDEX('Execution Register'!$J$6:$J$105,$O35-5)),"")</f>
        <v/>
      </c>
      <c r="M35" s="10">
        <f>IFERROR(IF(OR($O35="",INDEX('Execution Register'!$K$6:$K$105,$O35-5)=""),"",INDEX('Execution Register'!$K$6:$K$105,$O35-5)),"")</f>
        <v/>
      </c>
      <c r="N35" s="10">
        <f>IFERROR(IF(OR($O35="",INDEX('Execution Register'!$L$6:$L$105,$O35-5)=""),"",INDEX('Execution Register'!$L$6:$L$105,$O35-5)),"")</f>
        <v/>
      </c>
      <c r="O35" s="11">
        <f>IFERROR(AGGREGATE(15,6,ROW('Execution Register'!$A$6:$A$105)/(LEFT('Execution Register'!$N$6:$N$105,6)="Open -"),25),"")</f>
        <v/>
      </c>
    </row>
    <row r="36">
      <c r="A36" s="8">
        <f>IFERROR(IF(OR($O36="",INDEX('Execution Register'!$A$6:$A$105,$O36-5)=""),"",INDEX('Execution Register'!$A$6:$A$105,$O36-5)),"")</f>
        <v/>
      </c>
      <c r="B36" s="9">
        <f>IFERROR(IF(OR($O36="",INDEX('Execution Register'!$B$6:$B$105,$O36-5)=""),"",INDEX('Execution Register'!$B$6:$B$105,$O36-5)),"")</f>
        <v/>
      </c>
      <c r="C36" s="8">
        <f>IFERROR(IF(OR($O36="",INDEX('Execution Register'!$C$6:$C$105,$O36-5)=""),"",INDEX('Execution Register'!$C$6:$C$105,$O36-5)),"")</f>
        <v/>
      </c>
      <c r="D36" s="8">
        <f>IFERROR(IF(OR($O36="",INDEX('Execution Register'!$D$6:$D$105,$O36-5)=""),"",INDEX('Execution Register'!$D$6:$D$105,$O36-5)),"")</f>
        <v/>
      </c>
      <c r="E36" s="8">
        <f>IFERROR(IF(OR($O36="",INDEX('Execution Register'!$M$6:$M$105,$O36-5)=""),"",INDEX('Execution Register'!$M$6:$M$105,$O36-5)),"")</f>
        <v/>
      </c>
      <c r="F36" s="8">
        <f>IFERROR(IF(OR($O36="",INDEX('Execution Register'!$N$6:$N$105,$O36-5)=""),"",INDEX('Execution Register'!$N$6:$N$105,$O36-5)),"")</f>
        <v/>
      </c>
      <c r="G36" s="10">
        <f>IFERROR(IF(OR($O36="",INDEX('Execution Register'!$E$6:$E$105,$O36-5)=""),"",INDEX('Execution Register'!$E$6:$E$105,$O36-5)),"")</f>
        <v/>
      </c>
      <c r="H36" s="8">
        <f>IFERROR(IF(OR($O36="",INDEX('Execution Register'!$F$6:$F$105,$O36-5)=""),"",INDEX('Execution Register'!$F$6:$F$105,$O36-5)),"")</f>
        <v/>
      </c>
      <c r="I36" s="10">
        <f>IFERROR(IF(OR($O36="",INDEX('Execution Register'!$G$6:$G$105,$O36-5)=""),"",INDEX('Execution Register'!$G$6:$G$105,$O36-5)),"")</f>
        <v/>
      </c>
      <c r="J36" s="10">
        <f>IFERROR(IF(OR($O36="",INDEX('Execution Register'!$H$6:$H$105,$O36-5)=""),"",INDEX('Execution Register'!$H$6:$H$105,$O36-5)),"")</f>
        <v/>
      </c>
      <c r="K36" s="10">
        <f>IFERROR(IF(OR($O36="",INDEX('Execution Register'!$I$6:$I$105,$O36-5)=""),"",INDEX('Execution Register'!$I$6:$I$105,$O36-5)),"")</f>
        <v/>
      </c>
      <c r="L36" s="8">
        <f>IFERROR(IF(OR($O36="",INDEX('Execution Register'!$J$6:$J$105,$O36-5)=""),"",INDEX('Execution Register'!$J$6:$J$105,$O36-5)),"")</f>
        <v/>
      </c>
      <c r="M36" s="10">
        <f>IFERROR(IF(OR($O36="",INDEX('Execution Register'!$K$6:$K$105,$O36-5)=""),"",INDEX('Execution Register'!$K$6:$K$105,$O36-5)),"")</f>
        <v/>
      </c>
      <c r="N36" s="10">
        <f>IFERROR(IF(OR($O36="",INDEX('Execution Register'!$L$6:$L$105,$O36-5)=""),"",INDEX('Execution Register'!$L$6:$L$105,$O36-5)),"")</f>
        <v/>
      </c>
      <c r="O36" s="11">
        <f>IFERROR(AGGREGATE(15,6,ROW('Execution Register'!$A$6:$A$105)/(LEFT('Execution Register'!$N$6:$N$105,6)="Open -"),26),"")</f>
        <v/>
      </c>
    </row>
    <row r="37">
      <c r="A37" s="8">
        <f>IFERROR(IF(OR($O37="",INDEX('Execution Register'!$A$6:$A$105,$O37-5)=""),"",INDEX('Execution Register'!$A$6:$A$105,$O37-5)),"")</f>
        <v/>
      </c>
      <c r="B37" s="9">
        <f>IFERROR(IF(OR($O37="",INDEX('Execution Register'!$B$6:$B$105,$O37-5)=""),"",INDEX('Execution Register'!$B$6:$B$105,$O37-5)),"")</f>
        <v/>
      </c>
      <c r="C37" s="8">
        <f>IFERROR(IF(OR($O37="",INDEX('Execution Register'!$C$6:$C$105,$O37-5)=""),"",INDEX('Execution Register'!$C$6:$C$105,$O37-5)),"")</f>
        <v/>
      </c>
      <c r="D37" s="8">
        <f>IFERROR(IF(OR($O37="",INDEX('Execution Register'!$D$6:$D$105,$O37-5)=""),"",INDEX('Execution Register'!$D$6:$D$105,$O37-5)),"")</f>
        <v/>
      </c>
      <c r="E37" s="8">
        <f>IFERROR(IF(OR($O37="",INDEX('Execution Register'!$M$6:$M$105,$O37-5)=""),"",INDEX('Execution Register'!$M$6:$M$105,$O37-5)),"")</f>
        <v/>
      </c>
      <c r="F37" s="8">
        <f>IFERROR(IF(OR($O37="",INDEX('Execution Register'!$N$6:$N$105,$O37-5)=""),"",INDEX('Execution Register'!$N$6:$N$105,$O37-5)),"")</f>
        <v/>
      </c>
      <c r="G37" s="10">
        <f>IFERROR(IF(OR($O37="",INDEX('Execution Register'!$E$6:$E$105,$O37-5)=""),"",INDEX('Execution Register'!$E$6:$E$105,$O37-5)),"")</f>
        <v/>
      </c>
      <c r="H37" s="8">
        <f>IFERROR(IF(OR($O37="",INDEX('Execution Register'!$F$6:$F$105,$O37-5)=""),"",INDEX('Execution Register'!$F$6:$F$105,$O37-5)),"")</f>
        <v/>
      </c>
      <c r="I37" s="10">
        <f>IFERROR(IF(OR($O37="",INDEX('Execution Register'!$G$6:$G$105,$O37-5)=""),"",INDEX('Execution Register'!$G$6:$G$105,$O37-5)),"")</f>
        <v/>
      </c>
      <c r="J37" s="10">
        <f>IFERROR(IF(OR($O37="",INDEX('Execution Register'!$H$6:$H$105,$O37-5)=""),"",INDEX('Execution Register'!$H$6:$H$105,$O37-5)),"")</f>
        <v/>
      </c>
      <c r="K37" s="10">
        <f>IFERROR(IF(OR($O37="",INDEX('Execution Register'!$I$6:$I$105,$O37-5)=""),"",INDEX('Execution Register'!$I$6:$I$105,$O37-5)),"")</f>
        <v/>
      </c>
      <c r="L37" s="8">
        <f>IFERROR(IF(OR($O37="",INDEX('Execution Register'!$J$6:$J$105,$O37-5)=""),"",INDEX('Execution Register'!$J$6:$J$105,$O37-5)),"")</f>
        <v/>
      </c>
      <c r="M37" s="10">
        <f>IFERROR(IF(OR($O37="",INDEX('Execution Register'!$K$6:$K$105,$O37-5)=""),"",INDEX('Execution Register'!$K$6:$K$105,$O37-5)),"")</f>
        <v/>
      </c>
      <c r="N37" s="10">
        <f>IFERROR(IF(OR($O37="",INDEX('Execution Register'!$L$6:$L$105,$O37-5)=""),"",INDEX('Execution Register'!$L$6:$L$105,$O37-5)),"")</f>
        <v/>
      </c>
      <c r="O37" s="11">
        <f>IFERROR(AGGREGATE(15,6,ROW('Execution Register'!$A$6:$A$105)/(LEFT('Execution Register'!$N$6:$N$105,6)="Open -"),27),"")</f>
        <v/>
      </c>
    </row>
    <row r="38">
      <c r="A38" s="8">
        <f>IFERROR(IF(OR($O38="",INDEX('Execution Register'!$A$6:$A$105,$O38-5)=""),"",INDEX('Execution Register'!$A$6:$A$105,$O38-5)),"")</f>
        <v/>
      </c>
      <c r="B38" s="9">
        <f>IFERROR(IF(OR($O38="",INDEX('Execution Register'!$B$6:$B$105,$O38-5)=""),"",INDEX('Execution Register'!$B$6:$B$105,$O38-5)),"")</f>
        <v/>
      </c>
      <c r="C38" s="8">
        <f>IFERROR(IF(OR($O38="",INDEX('Execution Register'!$C$6:$C$105,$O38-5)=""),"",INDEX('Execution Register'!$C$6:$C$105,$O38-5)),"")</f>
        <v/>
      </c>
      <c r="D38" s="8">
        <f>IFERROR(IF(OR($O38="",INDEX('Execution Register'!$D$6:$D$105,$O38-5)=""),"",INDEX('Execution Register'!$D$6:$D$105,$O38-5)),"")</f>
        <v/>
      </c>
      <c r="E38" s="8">
        <f>IFERROR(IF(OR($O38="",INDEX('Execution Register'!$M$6:$M$105,$O38-5)=""),"",INDEX('Execution Register'!$M$6:$M$105,$O38-5)),"")</f>
        <v/>
      </c>
      <c r="F38" s="8">
        <f>IFERROR(IF(OR($O38="",INDEX('Execution Register'!$N$6:$N$105,$O38-5)=""),"",INDEX('Execution Register'!$N$6:$N$105,$O38-5)),"")</f>
        <v/>
      </c>
      <c r="G38" s="10">
        <f>IFERROR(IF(OR($O38="",INDEX('Execution Register'!$E$6:$E$105,$O38-5)=""),"",INDEX('Execution Register'!$E$6:$E$105,$O38-5)),"")</f>
        <v/>
      </c>
      <c r="H38" s="8">
        <f>IFERROR(IF(OR($O38="",INDEX('Execution Register'!$F$6:$F$105,$O38-5)=""),"",INDEX('Execution Register'!$F$6:$F$105,$O38-5)),"")</f>
        <v/>
      </c>
      <c r="I38" s="10">
        <f>IFERROR(IF(OR($O38="",INDEX('Execution Register'!$G$6:$G$105,$O38-5)=""),"",INDEX('Execution Register'!$G$6:$G$105,$O38-5)),"")</f>
        <v/>
      </c>
      <c r="J38" s="10">
        <f>IFERROR(IF(OR($O38="",INDEX('Execution Register'!$H$6:$H$105,$O38-5)=""),"",INDEX('Execution Register'!$H$6:$H$105,$O38-5)),"")</f>
        <v/>
      </c>
      <c r="K38" s="10">
        <f>IFERROR(IF(OR($O38="",INDEX('Execution Register'!$I$6:$I$105,$O38-5)=""),"",INDEX('Execution Register'!$I$6:$I$105,$O38-5)),"")</f>
        <v/>
      </c>
      <c r="L38" s="8">
        <f>IFERROR(IF(OR($O38="",INDEX('Execution Register'!$J$6:$J$105,$O38-5)=""),"",INDEX('Execution Register'!$J$6:$J$105,$O38-5)),"")</f>
        <v/>
      </c>
      <c r="M38" s="10">
        <f>IFERROR(IF(OR($O38="",INDEX('Execution Register'!$K$6:$K$105,$O38-5)=""),"",INDEX('Execution Register'!$K$6:$K$105,$O38-5)),"")</f>
        <v/>
      </c>
      <c r="N38" s="10">
        <f>IFERROR(IF(OR($O38="",INDEX('Execution Register'!$L$6:$L$105,$O38-5)=""),"",INDEX('Execution Register'!$L$6:$L$105,$O38-5)),"")</f>
        <v/>
      </c>
      <c r="O38" s="11">
        <f>IFERROR(AGGREGATE(15,6,ROW('Execution Register'!$A$6:$A$105)/(LEFT('Execution Register'!$N$6:$N$105,6)="Open -"),28),"")</f>
        <v/>
      </c>
    </row>
    <row r="39">
      <c r="A39" s="8">
        <f>IFERROR(IF(OR($O39="",INDEX('Execution Register'!$A$6:$A$105,$O39-5)=""),"",INDEX('Execution Register'!$A$6:$A$105,$O39-5)),"")</f>
        <v/>
      </c>
      <c r="B39" s="9">
        <f>IFERROR(IF(OR($O39="",INDEX('Execution Register'!$B$6:$B$105,$O39-5)=""),"",INDEX('Execution Register'!$B$6:$B$105,$O39-5)),"")</f>
        <v/>
      </c>
      <c r="C39" s="8">
        <f>IFERROR(IF(OR($O39="",INDEX('Execution Register'!$C$6:$C$105,$O39-5)=""),"",INDEX('Execution Register'!$C$6:$C$105,$O39-5)),"")</f>
        <v/>
      </c>
      <c r="D39" s="8">
        <f>IFERROR(IF(OR($O39="",INDEX('Execution Register'!$D$6:$D$105,$O39-5)=""),"",INDEX('Execution Register'!$D$6:$D$105,$O39-5)),"")</f>
        <v/>
      </c>
      <c r="E39" s="8">
        <f>IFERROR(IF(OR($O39="",INDEX('Execution Register'!$M$6:$M$105,$O39-5)=""),"",INDEX('Execution Register'!$M$6:$M$105,$O39-5)),"")</f>
        <v/>
      </c>
      <c r="F39" s="8">
        <f>IFERROR(IF(OR($O39="",INDEX('Execution Register'!$N$6:$N$105,$O39-5)=""),"",INDEX('Execution Register'!$N$6:$N$105,$O39-5)),"")</f>
        <v/>
      </c>
      <c r="G39" s="10">
        <f>IFERROR(IF(OR($O39="",INDEX('Execution Register'!$E$6:$E$105,$O39-5)=""),"",INDEX('Execution Register'!$E$6:$E$105,$O39-5)),"")</f>
        <v/>
      </c>
      <c r="H39" s="8">
        <f>IFERROR(IF(OR($O39="",INDEX('Execution Register'!$F$6:$F$105,$O39-5)=""),"",INDEX('Execution Register'!$F$6:$F$105,$O39-5)),"")</f>
        <v/>
      </c>
      <c r="I39" s="10">
        <f>IFERROR(IF(OR($O39="",INDEX('Execution Register'!$G$6:$G$105,$O39-5)=""),"",INDEX('Execution Register'!$G$6:$G$105,$O39-5)),"")</f>
        <v/>
      </c>
      <c r="J39" s="10">
        <f>IFERROR(IF(OR($O39="",INDEX('Execution Register'!$H$6:$H$105,$O39-5)=""),"",INDEX('Execution Register'!$H$6:$H$105,$O39-5)),"")</f>
        <v/>
      </c>
      <c r="K39" s="10">
        <f>IFERROR(IF(OR($O39="",INDEX('Execution Register'!$I$6:$I$105,$O39-5)=""),"",INDEX('Execution Register'!$I$6:$I$105,$O39-5)),"")</f>
        <v/>
      </c>
      <c r="L39" s="8">
        <f>IFERROR(IF(OR($O39="",INDEX('Execution Register'!$J$6:$J$105,$O39-5)=""),"",INDEX('Execution Register'!$J$6:$J$105,$O39-5)),"")</f>
        <v/>
      </c>
      <c r="M39" s="10">
        <f>IFERROR(IF(OR($O39="",INDEX('Execution Register'!$K$6:$K$105,$O39-5)=""),"",INDEX('Execution Register'!$K$6:$K$105,$O39-5)),"")</f>
        <v/>
      </c>
      <c r="N39" s="10">
        <f>IFERROR(IF(OR($O39="",INDEX('Execution Register'!$L$6:$L$105,$O39-5)=""),"",INDEX('Execution Register'!$L$6:$L$105,$O39-5)),"")</f>
        <v/>
      </c>
      <c r="O39" s="11">
        <f>IFERROR(AGGREGATE(15,6,ROW('Execution Register'!$A$6:$A$105)/(LEFT('Execution Register'!$N$6:$N$105,6)="Open -"),29),"")</f>
        <v/>
      </c>
    </row>
    <row r="40">
      <c r="A40" s="8">
        <f>IFERROR(IF(OR($O40="",INDEX('Execution Register'!$A$6:$A$105,$O40-5)=""),"",INDEX('Execution Register'!$A$6:$A$105,$O40-5)),"")</f>
        <v/>
      </c>
      <c r="B40" s="9">
        <f>IFERROR(IF(OR($O40="",INDEX('Execution Register'!$B$6:$B$105,$O40-5)=""),"",INDEX('Execution Register'!$B$6:$B$105,$O40-5)),"")</f>
        <v/>
      </c>
      <c r="C40" s="8">
        <f>IFERROR(IF(OR($O40="",INDEX('Execution Register'!$C$6:$C$105,$O40-5)=""),"",INDEX('Execution Register'!$C$6:$C$105,$O40-5)),"")</f>
        <v/>
      </c>
      <c r="D40" s="8">
        <f>IFERROR(IF(OR($O40="",INDEX('Execution Register'!$D$6:$D$105,$O40-5)=""),"",INDEX('Execution Register'!$D$6:$D$105,$O40-5)),"")</f>
        <v/>
      </c>
      <c r="E40" s="8">
        <f>IFERROR(IF(OR($O40="",INDEX('Execution Register'!$M$6:$M$105,$O40-5)=""),"",INDEX('Execution Register'!$M$6:$M$105,$O40-5)),"")</f>
        <v/>
      </c>
      <c r="F40" s="8">
        <f>IFERROR(IF(OR($O40="",INDEX('Execution Register'!$N$6:$N$105,$O40-5)=""),"",INDEX('Execution Register'!$N$6:$N$105,$O40-5)),"")</f>
        <v/>
      </c>
      <c r="G40" s="10">
        <f>IFERROR(IF(OR($O40="",INDEX('Execution Register'!$E$6:$E$105,$O40-5)=""),"",INDEX('Execution Register'!$E$6:$E$105,$O40-5)),"")</f>
        <v/>
      </c>
      <c r="H40" s="8">
        <f>IFERROR(IF(OR($O40="",INDEX('Execution Register'!$F$6:$F$105,$O40-5)=""),"",INDEX('Execution Register'!$F$6:$F$105,$O40-5)),"")</f>
        <v/>
      </c>
      <c r="I40" s="10">
        <f>IFERROR(IF(OR($O40="",INDEX('Execution Register'!$G$6:$G$105,$O40-5)=""),"",INDEX('Execution Register'!$G$6:$G$105,$O40-5)),"")</f>
        <v/>
      </c>
      <c r="J40" s="10">
        <f>IFERROR(IF(OR($O40="",INDEX('Execution Register'!$H$6:$H$105,$O40-5)=""),"",INDEX('Execution Register'!$H$6:$H$105,$O40-5)),"")</f>
        <v/>
      </c>
      <c r="K40" s="10">
        <f>IFERROR(IF(OR($O40="",INDEX('Execution Register'!$I$6:$I$105,$O40-5)=""),"",INDEX('Execution Register'!$I$6:$I$105,$O40-5)),"")</f>
        <v/>
      </c>
      <c r="L40" s="8">
        <f>IFERROR(IF(OR($O40="",INDEX('Execution Register'!$J$6:$J$105,$O40-5)=""),"",INDEX('Execution Register'!$J$6:$J$105,$O40-5)),"")</f>
        <v/>
      </c>
      <c r="M40" s="10">
        <f>IFERROR(IF(OR($O40="",INDEX('Execution Register'!$K$6:$K$105,$O40-5)=""),"",INDEX('Execution Register'!$K$6:$K$105,$O40-5)),"")</f>
        <v/>
      </c>
      <c r="N40" s="10">
        <f>IFERROR(IF(OR($O40="",INDEX('Execution Register'!$L$6:$L$105,$O40-5)=""),"",INDEX('Execution Register'!$L$6:$L$105,$O40-5)),"")</f>
        <v/>
      </c>
      <c r="O40" s="11">
        <f>IFERROR(AGGREGATE(15,6,ROW('Execution Register'!$A$6:$A$105)/(LEFT('Execution Register'!$N$6:$N$105,6)="Open -"),30),"")</f>
        <v/>
      </c>
    </row>
    <row r="41">
      <c r="A41" s="8">
        <f>IFERROR(IF(OR($O41="",INDEX('Execution Register'!$A$6:$A$105,$O41-5)=""),"",INDEX('Execution Register'!$A$6:$A$105,$O41-5)),"")</f>
        <v/>
      </c>
      <c r="B41" s="9">
        <f>IFERROR(IF(OR($O41="",INDEX('Execution Register'!$B$6:$B$105,$O41-5)=""),"",INDEX('Execution Register'!$B$6:$B$105,$O41-5)),"")</f>
        <v/>
      </c>
      <c r="C41" s="8">
        <f>IFERROR(IF(OR($O41="",INDEX('Execution Register'!$C$6:$C$105,$O41-5)=""),"",INDEX('Execution Register'!$C$6:$C$105,$O41-5)),"")</f>
        <v/>
      </c>
      <c r="D41" s="8">
        <f>IFERROR(IF(OR($O41="",INDEX('Execution Register'!$D$6:$D$105,$O41-5)=""),"",INDEX('Execution Register'!$D$6:$D$105,$O41-5)),"")</f>
        <v/>
      </c>
      <c r="E41" s="8">
        <f>IFERROR(IF(OR($O41="",INDEX('Execution Register'!$M$6:$M$105,$O41-5)=""),"",INDEX('Execution Register'!$M$6:$M$105,$O41-5)),"")</f>
        <v/>
      </c>
      <c r="F41" s="8">
        <f>IFERROR(IF(OR($O41="",INDEX('Execution Register'!$N$6:$N$105,$O41-5)=""),"",INDEX('Execution Register'!$N$6:$N$105,$O41-5)),"")</f>
        <v/>
      </c>
      <c r="G41" s="10">
        <f>IFERROR(IF(OR($O41="",INDEX('Execution Register'!$E$6:$E$105,$O41-5)=""),"",INDEX('Execution Register'!$E$6:$E$105,$O41-5)),"")</f>
        <v/>
      </c>
      <c r="H41" s="8">
        <f>IFERROR(IF(OR($O41="",INDEX('Execution Register'!$F$6:$F$105,$O41-5)=""),"",INDEX('Execution Register'!$F$6:$F$105,$O41-5)),"")</f>
        <v/>
      </c>
      <c r="I41" s="10">
        <f>IFERROR(IF(OR($O41="",INDEX('Execution Register'!$G$6:$G$105,$O41-5)=""),"",INDEX('Execution Register'!$G$6:$G$105,$O41-5)),"")</f>
        <v/>
      </c>
      <c r="J41" s="10">
        <f>IFERROR(IF(OR($O41="",INDEX('Execution Register'!$H$6:$H$105,$O41-5)=""),"",INDEX('Execution Register'!$H$6:$H$105,$O41-5)),"")</f>
        <v/>
      </c>
      <c r="K41" s="10">
        <f>IFERROR(IF(OR($O41="",INDEX('Execution Register'!$I$6:$I$105,$O41-5)=""),"",INDEX('Execution Register'!$I$6:$I$105,$O41-5)),"")</f>
        <v/>
      </c>
      <c r="L41" s="8">
        <f>IFERROR(IF(OR($O41="",INDEX('Execution Register'!$J$6:$J$105,$O41-5)=""),"",INDEX('Execution Register'!$J$6:$J$105,$O41-5)),"")</f>
        <v/>
      </c>
      <c r="M41" s="10">
        <f>IFERROR(IF(OR($O41="",INDEX('Execution Register'!$K$6:$K$105,$O41-5)=""),"",INDEX('Execution Register'!$K$6:$K$105,$O41-5)),"")</f>
        <v/>
      </c>
      <c r="N41" s="10">
        <f>IFERROR(IF(OR($O41="",INDEX('Execution Register'!$L$6:$L$105,$O41-5)=""),"",INDEX('Execution Register'!$L$6:$L$105,$O41-5)),"")</f>
        <v/>
      </c>
      <c r="O41" s="11">
        <f>IFERROR(AGGREGATE(15,6,ROW('Execution Register'!$A$6:$A$105)/(LEFT('Execution Register'!$N$6:$N$105,6)="Open -"),31),"")</f>
        <v/>
      </c>
    </row>
    <row r="42">
      <c r="A42" s="8">
        <f>IFERROR(IF(OR($O42="",INDEX('Execution Register'!$A$6:$A$105,$O42-5)=""),"",INDEX('Execution Register'!$A$6:$A$105,$O42-5)),"")</f>
        <v/>
      </c>
      <c r="B42" s="9">
        <f>IFERROR(IF(OR($O42="",INDEX('Execution Register'!$B$6:$B$105,$O42-5)=""),"",INDEX('Execution Register'!$B$6:$B$105,$O42-5)),"")</f>
        <v/>
      </c>
      <c r="C42" s="8">
        <f>IFERROR(IF(OR($O42="",INDEX('Execution Register'!$C$6:$C$105,$O42-5)=""),"",INDEX('Execution Register'!$C$6:$C$105,$O42-5)),"")</f>
        <v/>
      </c>
      <c r="D42" s="8">
        <f>IFERROR(IF(OR($O42="",INDEX('Execution Register'!$D$6:$D$105,$O42-5)=""),"",INDEX('Execution Register'!$D$6:$D$105,$O42-5)),"")</f>
        <v/>
      </c>
      <c r="E42" s="8">
        <f>IFERROR(IF(OR($O42="",INDEX('Execution Register'!$M$6:$M$105,$O42-5)=""),"",INDEX('Execution Register'!$M$6:$M$105,$O42-5)),"")</f>
        <v/>
      </c>
      <c r="F42" s="8">
        <f>IFERROR(IF(OR($O42="",INDEX('Execution Register'!$N$6:$N$105,$O42-5)=""),"",INDEX('Execution Register'!$N$6:$N$105,$O42-5)),"")</f>
        <v/>
      </c>
      <c r="G42" s="10">
        <f>IFERROR(IF(OR($O42="",INDEX('Execution Register'!$E$6:$E$105,$O42-5)=""),"",INDEX('Execution Register'!$E$6:$E$105,$O42-5)),"")</f>
        <v/>
      </c>
      <c r="H42" s="8">
        <f>IFERROR(IF(OR($O42="",INDEX('Execution Register'!$F$6:$F$105,$O42-5)=""),"",INDEX('Execution Register'!$F$6:$F$105,$O42-5)),"")</f>
        <v/>
      </c>
      <c r="I42" s="10">
        <f>IFERROR(IF(OR($O42="",INDEX('Execution Register'!$G$6:$G$105,$O42-5)=""),"",INDEX('Execution Register'!$G$6:$G$105,$O42-5)),"")</f>
        <v/>
      </c>
      <c r="J42" s="10">
        <f>IFERROR(IF(OR($O42="",INDEX('Execution Register'!$H$6:$H$105,$O42-5)=""),"",INDEX('Execution Register'!$H$6:$H$105,$O42-5)),"")</f>
        <v/>
      </c>
      <c r="K42" s="10">
        <f>IFERROR(IF(OR($O42="",INDEX('Execution Register'!$I$6:$I$105,$O42-5)=""),"",INDEX('Execution Register'!$I$6:$I$105,$O42-5)),"")</f>
        <v/>
      </c>
      <c r="L42" s="8">
        <f>IFERROR(IF(OR($O42="",INDEX('Execution Register'!$J$6:$J$105,$O42-5)=""),"",INDEX('Execution Register'!$J$6:$J$105,$O42-5)),"")</f>
        <v/>
      </c>
      <c r="M42" s="10">
        <f>IFERROR(IF(OR($O42="",INDEX('Execution Register'!$K$6:$K$105,$O42-5)=""),"",INDEX('Execution Register'!$K$6:$K$105,$O42-5)),"")</f>
        <v/>
      </c>
      <c r="N42" s="10">
        <f>IFERROR(IF(OR($O42="",INDEX('Execution Register'!$L$6:$L$105,$O42-5)=""),"",INDEX('Execution Register'!$L$6:$L$105,$O42-5)),"")</f>
        <v/>
      </c>
      <c r="O42" s="11">
        <f>IFERROR(AGGREGATE(15,6,ROW('Execution Register'!$A$6:$A$105)/(LEFT('Execution Register'!$N$6:$N$105,6)="Open -"),32),"")</f>
        <v/>
      </c>
    </row>
    <row r="43">
      <c r="A43" s="8">
        <f>IFERROR(IF(OR($O43="",INDEX('Execution Register'!$A$6:$A$105,$O43-5)=""),"",INDEX('Execution Register'!$A$6:$A$105,$O43-5)),"")</f>
        <v/>
      </c>
      <c r="B43" s="9">
        <f>IFERROR(IF(OR($O43="",INDEX('Execution Register'!$B$6:$B$105,$O43-5)=""),"",INDEX('Execution Register'!$B$6:$B$105,$O43-5)),"")</f>
        <v/>
      </c>
      <c r="C43" s="8">
        <f>IFERROR(IF(OR($O43="",INDEX('Execution Register'!$C$6:$C$105,$O43-5)=""),"",INDEX('Execution Register'!$C$6:$C$105,$O43-5)),"")</f>
        <v/>
      </c>
      <c r="D43" s="8">
        <f>IFERROR(IF(OR($O43="",INDEX('Execution Register'!$D$6:$D$105,$O43-5)=""),"",INDEX('Execution Register'!$D$6:$D$105,$O43-5)),"")</f>
        <v/>
      </c>
      <c r="E43" s="8">
        <f>IFERROR(IF(OR($O43="",INDEX('Execution Register'!$M$6:$M$105,$O43-5)=""),"",INDEX('Execution Register'!$M$6:$M$105,$O43-5)),"")</f>
        <v/>
      </c>
      <c r="F43" s="8">
        <f>IFERROR(IF(OR($O43="",INDEX('Execution Register'!$N$6:$N$105,$O43-5)=""),"",INDEX('Execution Register'!$N$6:$N$105,$O43-5)),"")</f>
        <v/>
      </c>
      <c r="G43" s="10">
        <f>IFERROR(IF(OR($O43="",INDEX('Execution Register'!$E$6:$E$105,$O43-5)=""),"",INDEX('Execution Register'!$E$6:$E$105,$O43-5)),"")</f>
        <v/>
      </c>
      <c r="H43" s="8">
        <f>IFERROR(IF(OR($O43="",INDEX('Execution Register'!$F$6:$F$105,$O43-5)=""),"",INDEX('Execution Register'!$F$6:$F$105,$O43-5)),"")</f>
        <v/>
      </c>
      <c r="I43" s="10">
        <f>IFERROR(IF(OR($O43="",INDEX('Execution Register'!$G$6:$G$105,$O43-5)=""),"",INDEX('Execution Register'!$G$6:$G$105,$O43-5)),"")</f>
        <v/>
      </c>
      <c r="J43" s="10">
        <f>IFERROR(IF(OR($O43="",INDEX('Execution Register'!$H$6:$H$105,$O43-5)=""),"",INDEX('Execution Register'!$H$6:$H$105,$O43-5)),"")</f>
        <v/>
      </c>
      <c r="K43" s="10">
        <f>IFERROR(IF(OR($O43="",INDEX('Execution Register'!$I$6:$I$105,$O43-5)=""),"",INDEX('Execution Register'!$I$6:$I$105,$O43-5)),"")</f>
        <v/>
      </c>
      <c r="L43" s="8">
        <f>IFERROR(IF(OR($O43="",INDEX('Execution Register'!$J$6:$J$105,$O43-5)=""),"",INDEX('Execution Register'!$J$6:$J$105,$O43-5)),"")</f>
        <v/>
      </c>
      <c r="M43" s="10">
        <f>IFERROR(IF(OR($O43="",INDEX('Execution Register'!$K$6:$K$105,$O43-5)=""),"",INDEX('Execution Register'!$K$6:$K$105,$O43-5)),"")</f>
        <v/>
      </c>
      <c r="N43" s="10">
        <f>IFERROR(IF(OR($O43="",INDEX('Execution Register'!$L$6:$L$105,$O43-5)=""),"",INDEX('Execution Register'!$L$6:$L$105,$O43-5)),"")</f>
        <v/>
      </c>
      <c r="O43" s="11">
        <f>IFERROR(AGGREGATE(15,6,ROW('Execution Register'!$A$6:$A$105)/(LEFT('Execution Register'!$N$6:$N$105,6)="Open -"),33),"")</f>
        <v/>
      </c>
    </row>
    <row r="44">
      <c r="A44" s="8">
        <f>IFERROR(IF(OR($O44="",INDEX('Execution Register'!$A$6:$A$105,$O44-5)=""),"",INDEX('Execution Register'!$A$6:$A$105,$O44-5)),"")</f>
        <v/>
      </c>
      <c r="B44" s="9">
        <f>IFERROR(IF(OR($O44="",INDEX('Execution Register'!$B$6:$B$105,$O44-5)=""),"",INDEX('Execution Register'!$B$6:$B$105,$O44-5)),"")</f>
        <v/>
      </c>
      <c r="C44" s="8">
        <f>IFERROR(IF(OR($O44="",INDEX('Execution Register'!$C$6:$C$105,$O44-5)=""),"",INDEX('Execution Register'!$C$6:$C$105,$O44-5)),"")</f>
        <v/>
      </c>
      <c r="D44" s="8">
        <f>IFERROR(IF(OR($O44="",INDEX('Execution Register'!$D$6:$D$105,$O44-5)=""),"",INDEX('Execution Register'!$D$6:$D$105,$O44-5)),"")</f>
        <v/>
      </c>
      <c r="E44" s="8">
        <f>IFERROR(IF(OR($O44="",INDEX('Execution Register'!$M$6:$M$105,$O44-5)=""),"",INDEX('Execution Register'!$M$6:$M$105,$O44-5)),"")</f>
        <v/>
      </c>
      <c r="F44" s="8">
        <f>IFERROR(IF(OR($O44="",INDEX('Execution Register'!$N$6:$N$105,$O44-5)=""),"",INDEX('Execution Register'!$N$6:$N$105,$O44-5)),"")</f>
        <v/>
      </c>
      <c r="G44" s="10">
        <f>IFERROR(IF(OR($O44="",INDEX('Execution Register'!$E$6:$E$105,$O44-5)=""),"",INDEX('Execution Register'!$E$6:$E$105,$O44-5)),"")</f>
        <v/>
      </c>
      <c r="H44" s="8">
        <f>IFERROR(IF(OR($O44="",INDEX('Execution Register'!$F$6:$F$105,$O44-5)=""),"",INDEX('Execution Register'!$F$6:$F$105,$O44-5)),"")</f>
        <v/>
      </c>
      <c r="I44" s="10">
        <f>IFERROR(IF(OR($O44="",INDEX('Execution Register'!$G$6:$G$105,$O44-5)=""),"",INDEX('Execution Register'!$G$6:$G$105,$O44-5)),"")</f>
        <v/>
      </c>
      <c r="J44" s="10">
        <f>IFERROR(IF(OR($O44="",INDEX('Execution Register'!$H$6:$H$105,$O44-5)=""),"",INDEX('Execution Register'!$H$6:$H$105,$O44-5)),"")</f>
        <v/>
      </c>
      <c r="K44" s="10">
        <f>IFERROR(IF(OR($O44="",INDEX('Execution Register'!$I$6:$I$105,$O44-5)=""),"",INDEX('Execution Register'!$I$6:$I$105,$O44-5)),"")</f>
        <v/>
      </c>
      <c r="L44" s="8">
        <f>IFERROR(IF(OR($O44="",INDEX('Execution Register'!$J$6:$J$105,$O44-5)=""),"",INDEX('Execution Register'!$J$6:$J$105,$O44-5)),"")</f>
        <v/>
      </c>
      <c r="M44" s="10">
        <f>IFERROR(IF(OR($O44="",INDEX('Execution Register'!$K$6:$K$105,$O44-5)=""),"",INDEX('Execution Register'!$K$6:$K$105,$O44-5)),"")</f>
        <v/>
      </c>
      <c r="N44" s="10">
        <f>IFERROR(IF(OR($O44="",INDEX('Execution Register'!$L$6:$L$105,$O44-5)=""),"",INDEX('Execution Register'!$L$6:$L$105,$O44-5)),"")</f>
        <v/>
      </c>
      <c r="O44" s="11">
        <f>IFERROR(AGGREGATE(15,6,ROW('Execution Register'!$A$6:$A$105)/(LEFT('Execution Register'!$N$6:$N$105,6)="Open -"),34),"")</f>
        <v/>
      </c>
    </row>
    <row r="45">
      <c r="A45" s="8">
        <f>IFERROR(IF(OR($O45="",INDEX('Execution Register'!$A$6:$A$105,$O45-5)=""),"",INDEX('Execution Register'!$A$6:$A$105,$O45-5)),"")</f>
        <v/>
      </c>
      <c r="B45" s="9">
        <f>IFERROR(IF(OR($O45="",INDEX('Execution Register'!$B$6:$B$105,$O45-5)=""),"",INDEX('Execution Register'!$B$6:$B$105,$O45-5)),"")</f>
        <v/>
      </c>
      <c r="C45" s="8">
        <f>IFERROR(IF(OR($O45="",INDEX('Execution Register'!$C$6:$C$105,$O45-5)=""),"",INDEX('Execution Register'!$C$6:$C$105,$O45-5)),"")</f>
        <v/>
      </c>
      <c r="D45" s="8">
        <f>IFERROR(IF(OR($O45="",INDEX('Execution Register'!$D$6:$D$105,$O45-5)=""),"",INDEX('Execution Register'!$D$6:$D$105,$O45-5)),"")</f>
        <v/>
      </c>
      <c r="E45" s="8">
        <f>IFERROR(IF(OR($O45="",INDEX('Execution Register'!$M$6:$M$105,$O45-5)=""),"",INDEX('Execution Register'!$M$6:$M$105,$O45-5)),"")</f>
        <v/>
      </c>
      <c r="F45" s="8">
        <f>IFERROR(IF(OR($O45="",INDEX('Execution Register'!$N$6:$N$105,$O45-5)=""),"",INDEX('Execution Register'!$N$6:$N$105,$O45-5)),"")</f>
        <v/>
      </c>
      <c r="G45" s="10">
        <f>IFERROR(IF(OR($O45="",INDEX('Execution Register'!$E$6:$E$105,$O45-5)=""),"",INDEX('Execution Register'!$E$6:$E$105,$O45-5)),"")</f>
        <v/>
      </c>
      <c r="H45" s="8">
        <f>IFERROR(IF(OR($O45="",INDEX('Execution Register'!$F$6:$F$105,$O45-5)=""),"",INDEX('Execution Register'!$F$6:$F$105,$O45-5)),"")</f>
        <v/>
      </c>
      <c r="I45" s="10">
        <f>IFERROR(IF(OR($O45="",INDEX('Execution Register'!$G$6:$G$105,$O45-5)=""),"",INDEX('Execution Register'!$G$6:$G$105,$O45-5)),"")</f>
        <v/>
      </c>
      <c r="J45" s="10">
        <f>IFERROR(IF(OR($O45="",INDEX('Execution Register'!$H$6:$H$105,$O45-5)=""),"",INDEX('Execution Register'!$H$6:$H$105,$O45-5)),"")</f>
        <v/>
      </c>
      <c r="K45" s="10">
        <f>IFERROR(IF(OR($O45="",INDEX('Execution Register'!$I$6:$I$105,$O45-5)=""),"",INDEX('Execution Register'!$I$6:$I$105,$O45-5)),"")</f>
        <v/>
      </c>
      <c r="L45" s="8">
        <f>IFERROR(IF(OR($O45="",INDEX('Execution Register'!$J$6:$J$105,$O45-5)=""),"",INDEX('Execution Register'!$J$6:$J$105,$O45-5)),"")</f>
        <v/>
      </c>
      <c r="M45" s="10">
        <f>IFERROR(IF(OR($O45="",INDEX('Execution Register'!$K$6:$K$105,$O45-5)=""),"",INDEX('Execution Register'!$K$6:$K$105,$O45-5)),"")</f>
        <v/>
      </c>
      <c r="N45" s="10">
        <f>IFERROR(IF(OR($O45="",INDEX('Execution Register'!$L$6:$L$105,$O45-5)=""),"",INDEX('Execution Register'!$L$6:$L$105,$O45-5)),"")</f>
        <v/>
      </c>
      <c r="O45" s="11">
        <f>IFERROR(AGGREGATE(15,6,ROW('Execution Register'!$A$6:$A$105)/(LEFT('Execution Register'!$N$6:$N$105,6)="Open -"),35),"")</f>
        <v/>
      </c>
    </row>
    <row r="46">
      <c r="A46" s="8">
        <f>IFERROR(IF(OR($O46="",INDEX('Execution Register'!$A$6:$A$105,$O46-5)=""),"",INDEX('Execution Register'!$A$6:$A$105,$O46-5)),"")</f>
        <v/>
      </c>
      <c r="B46" s="9">
        <f>IFERROR(IF(OR($O46="",INDEX('Execution Register'!$B$6:$B$105,$O46-5)=""),"",INDEX('Execution Register'!$B$6:$B$105,$O46-5)),"")</f>
        <v/>
      </c>
      <c r="C46" s="8">
        <f>IFERROR(IF(OR($O46="",INDEX('Execution Register'!$C$6:$C$105,$O46-5)=""),"",INDEX('Execution Register'!$C$6:$C$105,$O46-5)),"")</f>
        <v/>
      </c>
      <c r="D46" s="8">
        <f>IFERROR(IF(OR($O46="",INDEX('Execution Register'!$D$6:$D$105,$O46-5)=""),"",INDEX('Execution Register'!$D$6:$D$105,$O46-5)),"")</f>
        <v/>
      </c>
      <c r="E46" s="8">
        <f>IFERROR(IF(OR($O46="",INDEX('Execution Register'!$M$6:$M$105,$O46-5)=""),"",INDEX('Execution Register'!$M$6:$M$105,$O46-5)),"")</f>
        <v/>
      </c>
      <c r="F46" s="8">
        <f>IFERROR(IF(OR($O46="",INDEX('Execution Register'!$N$6:$N$105,$O46-5)=""),"",INDEX('Execution Register'!$N$6:$N$105,$O46-5)),"")</f>
        <v/>
      </c>
      <c r="G46" s="10">
        <f>IFERROR(IF(OR($O46="",INDEX('Execution Register'!$E$6:$E$105,$O46-5)=""),"",INDEX('Execution Register'!$E$6:$E$105,$O46-5)),"")</f>
        <v/>
      </c>
      <c r="H46" s="8">
        <f>IFERROR(IF(OR($O46="",INDEX('Execution Register'!$F$6:$F$105,$O46-5)=""),"",INDEX('Execution Register'!$F$6:$F$105,$O46-5)),"")</f>
        <v/>
      </c>
      <c r="I46" s="10">
        <f>IFERROR(IF(OR($O46="",INDEX('Execution Register'!$G$6:$G$105,$O46-5)=""),"",INDEX('Execution Register'!$G$6:$G$105,$O46-5)),"")</f>
        <v/>
      </c>
      <c r="J46" s="10">
        <f>IFERROR(IF(OR($O46="",INDEX('Execution Register'!$H$6:$H$105,$O46-5)=""),"",INDEX('Execution Register'!$H$6:$H$105,$O46-5)),"")</f>
        <v/>
      </c>
      <c r="K46" s="10">
        <f>IFERROR(IF(OR($O46="",INDEX('Execution Register'!$I$6:$I$105,$O46-5)=""),"",INDEX('Execution Register'!$I$6:$I$105,$O46-5)),"")</f>
        <v/>
      </c>
      <c r="L46" s="8">
        <f>IFERROR(IF(OR($O46="",INDEX('Execution Register'!$J$6:$J$105,$O46-5)=""),"",INDEX('Execution Register'!$J$6:$J$105,$O46-5)),"")</f>
        <v/>
      </c>
      <c r="M46" s="10">
        <f>IFERROR(IF(OR($O46="",INDEX('Execution Register'!$K$6:$K$105,$O46-5)=""),"",INDEX('Execution Register'!$K$6:$K$105,$O46-5)),"")</f>
        <v/>
      </c>
      <c r="N46" s="10">
        <f>IFERROR(IF(OR($O46="",INDEX('Execution Register'!$L$6:$L$105,$O46-5)=""),"",INDEX('Execution Register'!$L$6:$L$105,$O46-5)),"")</f>
        <v/>
      </c>
      <c r="O46" s="11">
        <f>IFERROR(AGGREGATE(15,6,ROW('Execution Register'!$A$6:$A$105)/(LEFT('Execution Register'!$N$6:$N$105,6)="Open -"),36),"")</f>
        <v/>
      </c>
    </row>
    <row r="47">
      <c r="A47" s="8">
        <f>IFERROR(IF(OR($O47="",INDEX('Execution Register'!$A$6:$A$105,$O47-5)=""),"",INDEX('Execution Register'!$A$6:$A$105,$O47-5)),"")</f>
        <v/>
      </c>
      <c r="B47" s="9">
        <f>IFERROR(IF(OR($O47="",INDEX('Execution Register'!$B$6:$B$105,$O47-5)=""),"",INDEX('Execution Register'!$B$6:$B$105,$O47-5)),"")</f>
        <v/>
      </c>
      <c r="C47" s="8">
        <f>IFERROR(IF(OR($O47="",INDEX('Execution Register'!$C$6:$C$105,$O47-5)=""),"",INDEX('Execution Register'!$C$6:$C$105,$O47-5)),"")</f>
        <v/>
      </c>
      <c r="D47" s="8">
        <f>IFERROR(IF(OR($O47="",INDEX('Execution Register'!$D$6:$D$105,$O47-5)=""),"",INDEX('Execution Register'!$D$6:$D$105,$O47-5)),"")</f>
        <v/>
      </c>
      <c r="E47" s="8">
        <f>IFERROR(IF(OR($O47="",INDEX('Execution Register'!$M$6:$M$105,$O47-5)=""),"",INDEX('Execution Register'!$M$6:$M$105,$O47-5)),"")</f>
        <v/>
      </c>
      <c r="F47" s="8">
        <f>IFERROR(IF(OR($O47="",INDEX('Execution Register'!$N$6:$N$105,$O47-5)=""),"",INDEX('Execution Register'!$N$6:$N$105,$O47-5)),"")</f>
        <v/>
      </c>
      <c r="G47" s="10">
        <f>IFERROR(IF(OR($O47="",INDEX('Execution Register'!$E$6:$E$105,$O47-5)=""),"",INDEX('Execution Register'!$E$6:$E$105,$O47-5)),"")</f>
        <v/>
      </c>
      <c r="H47" s="8">
        <f>IFERROR(IF(OR($O47="",INDEX('Execution Register'!$F$6:$F$105,$O47-5)=""),"",INDEX('Execution Register'!$F$6:$F$105,$O47-5)),"")</f>
        <v/>
      </c>
      <c r="I47" s="10">
        <f>IFERROR(IF(OR($O47="",INDEX('Execution Register'!$G$6:$G$105,$O47-5)=""),"",INDEX('Execution Register'!$G$6:$G$105,$O47-5)),"")</f>
        <v/>
      </c>
      <c r="J47" s="10">
        <f>IFERROR(IF(OR($O47="",INDEX('Execution Register'!$H$6:$H$105,$O47-5)=""),"",INDEX('Execution Register'!$H$6:$H$105,$O47-5)),"")</f>
        <v/>
      </c>
      <c r="K47" s="10">
        <f>IFERROR(IF(OR($O47="",INDEX('Execution Register'!$I$6:$I$105,$O47-5)=""),"",INDEX('Execution Register'!$I$6:$I$105,$O47-5)),"")</f>
        <v/>
      </c>
      <c r="L47" s="8">
        <f>IFERROR(IF(OR($O47="",INDEX('Execution Register'!$J$6:$J$105,$O47-5)=""),"",INDEX('Execution Register'!$J$6:$J$105,$O47-5)),"")</f>
        <v/>
      </c>
      <c r="M47" s="10">
        <f>IFERROR(IF(OR($O47="",INDEX('Execution Register'!$K$6:$K$105,$O47-5)=""),"",INDEX('Execution Register'!$K$6:$K$105,$O47-5)),"")</f>
        <v/>
      </c>
      <c r="N47" s="10">
        <f>IFERROR(IF(OR($O47="",INDEX('Execution Register'!$L$6:$L$105,$O47-5)=""),"",INDEX('Execution Register'!$L$6:$L$105,$O47-5)),"")</f>
        <v/>
      </c>
      <c r="O47" s="11">
        <f>IFERROR(AGGREGATE(15,6,ROW('Execution Register'!$A$6:$A$105)/(LEFT('Execution Register'!$N$6:$N$105,6)="Open -"),37),"")</f>
        <v/>
      </c>
    </row>
    <row r="48">
      <c r="A48" s="8">
        <f>IFERROR(IF(OR($O48="",INDEX('Execution Register'!$A$6:$A$105,$O48-5)=""),"",INDEX('Execution Register'!$A$6:$A$105,$O48-5)),"")</f>
        <v/>
      </c>
      <c r="B48" s="9">
        <f>IFERROR(IF(OR($O48="",INDEX('Execution Register'!$B$6:$B$105,$O48-5)=""),"",INDEX('Execution Register'!$B$6:$B$105,$O48-5)),"")</f>
        <v/>
      </c>
      <c r="C48" s="8">
        <f>IFERROR(IF(OR($O48="",INDEX('Execution Register'!$C$6:$C$105,$O48-5)=""),"",INDEX('Execution Register'!$C$6:$C$105,$O48-5)),"")</f>
        <v/>
      </c>
      <c r="D48" s="8">
        <f>IFERROR(IF(OR($O48="",INDEX('Execution Register'!$D$6:$D$105,$O48-5)=""),"",INDEX('Execution Register'!$D$6:$D$105,$O48-5)),"")</f>
        <v/>
      </c>
      <c r="E48" s="8">
        <f>IFERROR(IF(OR($O48="",INDEX('Execution Register'!$M$6:$M$105,$O48-5)=""),"",INDEX('Execution Register'!$M$6:$M$105,$O48-5)),"")</f>
        <v/>
      </c>
      <c r="F48" s="8">
        <f>IFERROR(IF(OR($O48="",INDEX('Execution Register'!$N$6:$N$105,$O48-5)=""),"",INDEX('Execution Register'!$N$6:$N$105,$O48-5)),"")</f>
        <v/>
      </c>
      <c r="G48" s="10">
        <f>IFERROR(IF(OR($O48="",INDEX('Execution Register'!$E$6:$E$105,$O48-5)=""),"",INDEX('Execution Register'!$E$6:$E$105,$O48-5)),"")</f>
        <v/>
      </c>
      <c r="H48" s="8">
        <f>IFERROR(IF(OR($O48="",INDEX('Execution Register'!$F$6:$F$105,$O48-5)=""),"",INDEX('Execution Register'!$F$6:$F$105,$O48-5)),"")</f>
        <v/>
      </c>
      <c r="I48" s="10">
        <f>IFERROR(IF(OR($O48="",INDEX('Execution Register'!$G$6:$G$105,$O48-5)=""),"",INDEX('Execution Register'!$G$6:$G$105,$O48-5)),"")</f>
        <v/>
      </c>
      <c r="J48" s="10">
        <f>IFERROR(IF(OR($O48="",INDEX('Execution Register'!$H$6:$H$105,$O48-5)=""),"",INDEX('Execution Register'!$H$6:$H$105,$O48-5)),"")</f>
        <v/>
      </c>
      <c r="K48" s="10">
        <f>IFERROR(IF(OR($O48="",INDEX('Execution Register'!$I$6:$I$105,$O48-5)=""),"",INDEX('Execution Register'!$I$6:$I$105,$O48-5)),"")</f>
        <v/>
      </c>
      <c r="L48" s="8">
        <f>IFERROR(IF(OR($O48="",INDEX('Execution Register'!$J$6:$J$105,$O48-5)=""),"",INDEX('Execution Register'!$J$6:$J$105,$O48-5)),"")</f>
        <v/>
      </c>
      <c r="M48" s="10">
        <f>IFERROR(IF(OR($O48="",INDEX('Execution Register'!$K$6:$K$105,$O48-5)=""),"",INDEX('Execution Register'!$K$6:$K$105,$O48-5)),"")</f>
        <v/>
      </c>
      <c r="N48" s="10">
        <f>IFERROR(IF(OR($O48="",INDEX('Execution Register'!$L$6:$L$105,$O48-5)=""),"",INDEX('Execution Register'!$L$6:$L$105,$O48-5)),"")</f>
        <v/>
      </c>
      <c r="O48" s="11">
        <f>IFERROR(AGGREGATE(15,6,ROW('Execution Register'!$A$6:$A$105)/(LEFT('Execution Register'!$N$6:$N$105,6)="Open -"),38),"")</f>
        <v/>
      </c>
    </row>
    <row r="49">
      <c r="A49" s="8">
        <f>IFERROR(IF(OR($O49="",INDEX('Execution Register'!$A$6:$A$105,$O49-5)=""),"",INDEX('Execution Register'!$A$6:$A$105,$O49-5)),"")</f>
        <v/>
      </c>
      <c r="B49" s="9">
        <f>IFERROR(IF(OR($O49="",INDEX('Execution Register'!$B$6:$B$105,$O49-5)=""),"",INDEX('Execution Register'!$B$6:$B$105,$O49-5)),"")</f>
        <v/>
      </c>
      <c r="C49" s="8">
        <f>IFERROR(IF(OR($O49="",INDEX('Execution Register'!$C$6:$C$105,$O49-5)=""),"",INDEX('Execution Register'!$C$6:$C$105,$O49-5)),"")</f>
        <v/>
      </c>
      <c r="D49" s="8">
        <f>IFERROR(IF(OR($O49="",INDEX('Execution Register'!$D$6:$D$105,$O49-5)=""),"",INDEX('Execution Register'!$D$6:$D$105,$O49-5)),"")</f>
        <v/>
      </c>
      <c r="E49" s="8">
        <f>IFERROR(IF(OR($O49="",INDEX('Execution Register'!$M$6:$M$105,$O49-5)=""),"",INDEX('Execution Register'!$M$6:$M$105,$O49-5)),"")</f>
        <v/>
      </c>
      <c r="F49" s="8">
        <f>IFERROR(IF(OR($O49="",INDEX('Execution Register'!$N$6:$N$105,$O49-5)=""),"",INDEX('Execution Register'!$N$6:$N$105,$O49-5)),"")</f>
        <v/>
      </c>
      <c r="G49" s="10">
        <f>IFERROR(IF(OR($O49="",INDEX('Execution Register'!$E$6:$E$105,$O49-5)=""),"",INDEX('Execution Register'!$E$6:$E$105,$O49-5)),"")</f>
        <v/>
      </c>
      <c r="H49" s="8">
        <f>IFERROR(IF(OR($O49="",INDEX('Execution Register'!$F$6:$F$105,$O49-5)=""),"",INDEX('Execution Register'!$F$6:$F$105,$O49-5)),"")</f>
        <v/>
      </c>
      <c r="I49" s="10">
        <f>IFERROR(IF(OR($O49="",INDEX('Execution Register'!$G$6:$G$105,$O49-5)=""),"",INDEX('Execution Register'!$G$6:$G$105,$O49-5)),"")</f>
        <v/>
      </c>
      <c r="J49" s="10">
        <f>IFERROR(IF(OR($O49="",INDEX('Execution Register'!$H$6:$H$105,$O49-5)=""),"",INDEX('Execution Register'!$H$6:$H$105,$O49-5)),"")</f>
        <v/>
      </c>
      <c r="K49" s="10">
        <f>IFERROR(IF(OR($O49="",INDEX('Execution Register'!$I$6:$I$105,$O49-5)=""),"",INDEX('Execution Register'!$I$6:$I$105,$O49-5)),"")</f>
        <v/>
      </c>
      <c r="L49" s="8">
        <f>IFERROR(IF(OR($O49="",INDEX('Execution Register'!$J$6:$J$105,$O49-5)=""),"",INDEX('Execution Register'!$J$6:$J$105,$O49-5)),"")</f>
        <v/>
      </c>
      <c r="M49" s="10">
        <f>IFERROR(IF(OR($O49="",INDEX('Execution Register'!$K$6:$K$105,$O49-5)=""),"",INDEX('Execution Register'!$K$6:$K$105,$O49-5)),"")</f>
        <v/>
      </c>
      <c r="N49" s="10">
        <f>IFERROR(IF(OR($O49="",INDEX('Execution Register'!$L$6:$L$105,$O49-5)=""),"",INDEX('Execution Register'!$L$6:$L$105,$O49-5)),"")</f>
        <v/>
      </c>
      <c r="O49" s="11">
        <f>IFERROR(AGGREGATE(15,6,ROW('Execution Register'!$A$6:$A$105)/(LEFT('Execution Register'!$N$6:$N$105,6)="Open -"),39),"")</f>
        <v/>
      </c>
    </row>
    <row r="50">
      <c r="A50" s="8">
        <f>IFERROR(IF(OR($O50="",INDEX('Execution Register'!$A$6:$A$105,$O50-5)=""),"",INDEX('Execution Register'!$A$6:$A$105,$O50-5)),"")</f>
        <v/>
      </c>
      <c r="B50" s="9">
        <f>IFERROR(IF(OR($O50="",INDEX('Execution Register'!$B$6:$B$105,$O50-5)=""),"",INDEX('Execution Register'!$B$6:$B$105,$O50-5)),"")</f>
        <v/>
      </c>
      <c r="C50" s="8">
        <f>IFERROR(IF(OR($O50="",INDEX('Execution Register'!$C$6:$C$105,$O50-5)=""),"",INDEX('Execution Register'!$C$6:$C$105,$O50-5)),"")</f>
        <v/>
      </c>
      <c r="D50" s="8">
        <f>IFERROR(IF(OR($O50="",INDEX('Execution Register'!$D$6:$D$105,$O50-5)=""),"",INDEX('Execution Register'!$D$6:$D$105,$O50-5)),"")</f>
        <v/>
      </c>
      <c r="E50" s="8">
        <f>IFERROR(IF(OR($O50="",INDEX('Execution Register'!$M$6:$M$105,$O50-5)=""),"",INDEX('Execution Register'!$M$6:$M$105,$O50-5)),"")</f>
        <v/>
      </c>
      <c r="F50" s="8">
        <f>IFERROR(IF(OR($O50="",INDEX('Execution Register'!$N$6:$N$105,$O50-5)=""),"",INDEX('Execution Register'!$N$6:$N$105,$O50-5)),"")</f>
        <v/>
      </c>
      <c r="G50" s="10">
        <f>IFERROR(IF(OR($O50="",INDEX('Execution Register'!$E$6:$E$105,$O50-5)=""),"",INDEX('Execution Register'!$E$6:$E$105,$O50-5)),"")</f>
        <v/>
      </c>
      <c r="H50" s="8">
        <f>IFERROR(IF(OR($O50="",INDEX('Execution Register'!$F$6:$F$105,$O50-5)=""),"",INDEX('Execution Register'!$F$6:$F$105,$O50-5)),"")</f>
        <v/>
      </c>
      <c r="I50" s="10">
        <f>IFERROR(IF(OR($O50="",INDEX('Execution Register'!$G$6:$G$105,$O50-5)=""),"",INDEX('Execution Register'!$G$6:$G$105,$O50-5)),"")</f>
        <v/>
      </c>
      <c r="J50" s="10">
        <f>IFERROR(IF(OR($O50="",INDEX('Execution Register'!$H$6:$H$105,$O50-5)=""),"",INDEX('Execution Register'!$H$6:$H$105,$O50-5)),"")</f>
        <v/>
      </c>
      <c r="K50" s="10">
        <f>IFERROR(IF(OR($O50="",INDEX('Execution Register'!$I$6:$I$105,$O50-5)=""),"",INDEX('Execution Register'!$I$6:$I$105,$O50-5)),"")</f>
        <v/>
      </c>
      <c r="L50" s="8">
        <f>IFERROR(IF(OR($O50="",INDEX('Execution Register'!$J$6:$J$105,$O50-5)=""),"",INDEX('Execution Register'!$J$6:$J$105,$O50-5)),"")</f>
        <v/>
      </c>
      <c r="M50" s="10">
        <f>IFERROR(IF(OR($O50="",INDEX('Execution Register'!$K$6:$K$105,$O50-5)=""),"",INDEX('Execution Register'!$K$6:$K$105,$O50-5)),"")</f>
        <v/>
      </c>
      <c r="N50" s="10">
        <f>IFERROR(IF(OR($O50="",INDEX('Execution Register'!$L$6:$L$105,$O50-5)=""),"",INDEX('Execution Register'!$L$6:$L$105,$O50-5)),"")</f>
        <v/>
      </c>
      <c r="O50" s="11">
        <f>IFERROR(AGGREGATE(15,6,ROW('Execution Register'!$A$6:$A$105)/(LEFT('Execution Register'!$N$6:$N$105,6)="Open -"),40),"")</f>
        <v/>
      </c>
    </row>
    <row r="51">
      <c r="A51" s="8">
        <f>IFERROR(IF(OR($O51="",INDEX('Execution Register'!$A$6:$A$105,$O51-5)=""),"",INDEX('Execution Register'!$A$6:$A$105,$O51-5)),"")</f>
        <v/>
      </c>
      <c r="B51" s="9">
        <f>IFERROR(IF(OR($O51="",INDEX('Execution Register'!$B$6:$B$105,$O51-5)=""),"",INDEX('Execution Register'!$B$6:$B$105,$O51-5)),"")</f>
        <v/>
      </c>
      <c r="C51" s="8">
        <f>IFERROR(IF(OR($O51="",INDEX('Execution Register'!$C$6:$C$105,$O51-5)=""),"",INDEX('Execution Register'!$C$6:$C$105,$O51-5)),"")</f>
        <v/>
      </c>
      <c r="D51" s="8">
        <f>IFERROR(IF(OR($O51="",INDEX('Execution Register'!$D$6:$D$105,$O51-5)=""),"",INDEX('Execution Register'!$D$6:$D$105,$O51-5)),"")</f>
        <v/>
      </c>
      <c r="E51" s="8">
        <f>IFERROR(IF(OR($O51="",INDEX('Execution Register'!$M$6:$M$105,$O51-5)=""),"",INDEX('Execution Register'!$M$6:$M$105,$O51-5)),"")</f>
        <v/>
      </c>
      <c r="F51" s="8">
        <f>IFERROR(IF(OR($O51="",INDEX('Execution Register'!$N$6:$N$105,$O51-5)=""),"",INDEX('Execution Register'!$N$6:$N$105,$O51-5)),"")</f>
        <v/>
      </c>
      <c r="G51" s="10">
        <f>IFERROR(IF(OR($O51="",INDEX('Execution Register'!$E$6:$E$105,$O51-5)=""),"",INDEX('Execution Register'!$E$6:$E$105,$O51-5)),"")</f>
        <v/>
      </c>
      <c r="H51" s="8">
        <f>IFERROR(IF(OR($O51="",INDEX('Execution Register'!$F$6:$F$105,$O51-5)=""),"",INDEX('Execution Register'!$F$6:$F$105,$O51-5)),"")</f>
        <v/>
      </c>
      <c r="I51" s="10">
        <f>IFERROR(IF(OR($O51="",INDEX('Execution Register'!$G$6:$G$105,$O51-5)=""),"",INDEX('Execution Register'!$G$6:$G$105,$O51-5)),"")</f>
        <v/>
      </c>
      <c r="J51" s="10">
        <f>IFERROR(IF(OR($O51="",INDEX('Execution Register'!$H$6:$H$105,$O51-5)=""),"",INDEX('Execution Register'!$H$6:$H$105,$O51-5)),"")</f>
        <v/>
      </c>
      <c r="K51" s="10">
        <f>IFERROR(IF(OR($O51="",INDEX('Execution Register'!$I$6:$I$105,$O51-5)=""),"",INDEX('Execution Register'!$I$6:$I$105,$O51-5)),"")</f>
        <v/>
      </c>
      <c r="L51" s="8">
        <f>IFERROR(IF(OR($O51="",INDEX('Execution Register'!$J$6:$J$105,$O51-5)=""),"",INDEX('Execution Register'!$J$6:$J$105,$O51-5)),"")</f>
        <v/>
      </c>
      <c r="M51" s="10">
        <f>IFERROR(IF(OR($O51="",INDEX('Execution Register'!$K$6:$K$105,$O51-5)=""),"",INDEX('Execution Register'!$K$6:$K$105,$O51-5)),"")</f>
        <v/>
      </c>
      <c r="N51" s="10">
        <f>IFERROR(IF(OR($O51="",INDEX('Execution Register'!$L$6:$L$105,$O51-5)=""),"",INDEX('Execution Register'!$L$6:$L$105,$O51-5)),"")</f>
        <v/>
      </c>
      <c r="O51" s="11">
        <f>IFERROR(AGGREGATE(15,6,ROW('Execution Register'!$A$6:$A$105)/(LEFT('Execution Register'!$N$6:$N$105,6)="Open -"),41),"")</f>
        <v/>
      </c>
    </row>
    <row r="52">
      <c r="A52" s="8">
        <f>IFERROR(IF(OR($O52="",INDEX('Execution Register'!$A$6:$A$105,$O52-5)=""),"",INDEX('Execution Register'!$A$6:$A$105,$O52-5)),"")</f>
        <v/>
      </c>
      <c r="B52" s="9">
        <f>IFERROR(IF(OR($O52="",INDEX('Execution Register'!$B$6:$B$105,$O52-5)=""),"",INDEX('Execution Register'!$B$6:$B$105,$O52-5)),"")</f>
        <v/>
      </c>
      <c r="C52" s="8">
        <f>IFERROR(IF(OR($O52="",INDEX('Execution Register'!$C$6:$C$105,$O52-5)=""),"",INDEX('Execution Register'!$C$6:$C$105,$O52-5)),"")</f>
        <v/>
      </c>
      <c r="D52" s="8">
        <f>IFERROR(IF(OR($O52="",INDEX('Execution Register'!$D$6:$D$105,$O52-5)=""),"",INDEX('Execution Register'!$D$6:$D$105,$O52-5)),"")</f>
        <v/>
      </c>
      <c r="E52" s="8">
        <f>IFERROR(IF(OR($O52="",INDEX('Execution Register'!$M$6:$M$105,$O52-5)=""),"",INDEX('Execution Register'!$M$6:$M$105,$O52-5)),"")</f>
        <v/>
      </c>
      <c r="F52" s="8">
        <f>IFERROR(IF(OR($O52="",INDEX('Execution Register'!$N$6:$N$105,$O52-5)=""),"",INDEX('Execution Register'!$N$6:$N$105,$O52-5)),"")</f>
        <v/>
      </c>
      <c r="G52" s="10">
        <f>IFERROR(IF(OR($O52="",INDEX('Execution Register'!$E$6:$E$105,$O52-5)=""),"",INDEX('Execution Register'!$E$6:$E$105,$O52-5)),"")</f>
        <v/>
      </c>
      <c r="H52" s="8">
        <f>IFERROR(IF(OR($O52="",INDEX('Execution Register'!$F$6:$F$105,$O52-5)=""),"",INDEX('Execution Register'!$F$6:$F$105,$O52-5)),"")</f>
        <v/>
      </c>
      <c r="I52" s="10">
        <f>IFERROR(IF(OR($O52="",INDEX('Execution Register'!$G$6:$G$105,$O52-5)=""),"",INDEX('Execution Register'!$G$6:$G$105,$O52-5)),"")</f>
        <v/>
      </c>
      <c r="J52" s="10">
        <f>IFERROR(IF(OR($O52="",INDEX('Execution Register'!$H$6:$H$105,$O52-5)=""),"",INDEX('Execution Register'!$H$6:$H$105,$O52-5)),"")</f>
        <v/>
      </c>
      <c r="K52" s="10">
        <f>IFERROR(IF(OR($O52="",INDEX('Execution Register'!$I$6:$I$105,$O52-5)=""),"",INDEX('Execution Register'!$I$6:$I$105,$O52-5)),"")</f>
        <v/>
      </c>
      <c r="L52" s="8">
        <f>IFERROR(IF(OR($O52="",INDEX('Execution Register'!$J$6:$J$105,$O52-5)=""),"",INDEX('Execution Register'!$J$6:$J$105,$O52-5)),"")</f>
        <v/>
      </c>
      <c r="M52" s="10">
        <f>IFERROR(IF(OR($O52="",INDEX('Execution Register'!$K$6:$K$105,$O52-5)=""),"",INDEX('Execution Register'!$K$6:$K$105,$O52-5)),"")</f>
        <v/>
      </c>
      <c r="N52" s="10">
        <f>IFERROR(IF(OR($O52="",INDEX('Execution Register'!$L$6:$L$105,$O52-5)=""),"",INDEX('Execution Register'!$L$6:$L$105,$O52-5)),"")</f>
        <v/>
      </c>
      <c r="O52" s="11">
        <f>IFERROR(AGGREGATE(15,6,ROW('Execution Register'!$A$6:$A$105)/(LEFT('Execution Register'!$N$6:$N$105,6)="Open -"),42),"")</f>
        <v/>
      </c>
    </row>
    <row r="53">
      <c r="A53" s="8">
        <f>IFERROR(IF(OR($O53="",INDEX('Execution Register'!$A$6:$A$105,$O53-5)=""),"",INDEX('Execution Register'!$A$6:$A$105,$O53-5)),"")</f>
        <v/>
      </c>
      <c r="B53" s="9">
        <f>IFERROR(IF(OR($O53="",INDEX('Execution Register'!$B$6:$B$105,$O53-5)=""),"",INDEX('Execution Register'!$B$6:$B$105,$O53-5)),"")</f>
        <v/>
      </c>
      <c r="C53" s="8">
        <f>IFERROR(IF(OR($O53="",INDEX('Execution Register'!$C$6:$C$105,$O53-5)=""),"",INDEX('Execution Register'!$C$6:$C$105,$O53-5)),"")</f>
        <v/>
      </c>
      <c r="D53" s="8">
        <f>IFERROR(IF(OR($O53="",INDEX('Execution Register'!$D$6:$D$105,$O53-5)=""),"",INDEX('Execution Register'!$D$6:$D$105,$O53-5)),"")</f>
        <v/>
      </c>
      <c r="E53" s="8">
        <f>IFERROR(IF(OR($O53="",INDEX('Execution Register'!$M$6:$M$105,$O53-5)=""),"",INDEX('Execution Register'!$M$6:$M$105,$O53-5)),"")</f>
        <v/>
      </c>
      <c r="F53" s="8">
        <f>IFERROR(IF(OR($O53="",INDEX('Execution Register'!$N$6:$N$105,$O53-5)=""),"",INDEX('Execution Register'!$N$6:$N$105,$O53-5)),"")</f>
        <v/>
      </c>
      <c r="G53" s="10">
        <f>IFERROR(IF(OR($O53="",INDEX('Execution Register'!$E$6:$E$105,$O53-5)=""),"",INDEX('Execution Register'!$E$6:$E$105,$O53-5)),"")</f>
        <v/>
      </c>
      <c r="H53" s="8">
        <f>IFERROR(IF(OR($O53="",INDEX('Execution Register'!$F$6:$F$105,$O53-5)=""),"",INDEX('Execution Register'!$F$6:$F$105,$O53-5)),"")</f>
        <v/>
      </c>
      <c r="I53" s="10">
        <f>IFERROR(IF(OR($O53="",INDEX('Execution Register'!$G$6:$G$105,$O53-5)=""),"",INDEX('Execution Register'!$G$6:$G$105,$O53-5)),"")</f>
        <v/>
      </c>
      <c r="J53" s="10">
        <f>IFERROR(IF(OR($O53="",INDEX('Execution Register'!$H$6:$H$105,$O53-5)=""),"",INDEX('Execution Register'!$H$6:$H$105,$O53-5)),"")</f>
        <v/>
      </c>
      <c r="K53" s="10">
        <f>IFERROR(IF(OR($O53="",INDEX('Execution Register'!$I$6:$I$105,$O53-5)=""),"",INDEX('Execution Register'!$I$6:$I$105,$O53-5)),"")</f>
        <v/>
      </c>
      <c r="L53" s="8">
        <f>IFERROR(IF(OR($O53="",INDEX('Execution Register'!$J$6:$J$105,$O53-5)=""),"",INDEX('Execution Register'!$J$6:$J$105,$O53-5)),"")</f>
        <v/>
      </c>
      <c r="M53" s="10">
        <f>IFERROR(IF(OR($O53="",INDEX('Execution Register'!$K$6:$K$105,$O53-5)=""),"",INDEX('Execution Register'!$K$6:$K$105,$O53-5)),"")</f>
        <v/>
      </c>
      <c r="N53" s="10">
        <f>IFERROR(IF(OR($O53="",INDEX('Execution Register'!$L$6:$L$105,$O53-5)=""),"",INDEX('Execution Register'!$L$6:$L$105,$O53-5)),"")</f>
        <v/>
      </c>
      <c r="O53" s="11">
        <f>IFERROR(AGGREGATE(15,6,ROW('Execution Register'!$A$6:$A$105)/(LEFT('Execution Register'!$N$6:$N$105,6)="Open -"),43),"")</f>
        <v/>
      </c>
    </row>
    <row r="54">
      <c r="A54" s="8">
        <f>IFERROR(IF(OR($O54="",INDEX('Execution Register'!$A$6:$A$105,$O54-5)=""),"",INDEX('Execution Register'!$A$6:$A$105,$O54-5)),"")</f>
        <v/>
      </c>
      <c r="B54" s="9">
        <f>IFERROR(IF(OR($O54="",INDEX('Execution Register'!$B$6:$B$105,$O54-5)=""),"",INDEX('Execution Register'!$B$6:$B$105,$O54-5)),"")</f>
        <v/>
      </c>
      <c r="C54" s="8">
        <f>IFERROR(IF(OR($O54="",INDEX('Execution Register'!$C$6:$C$105,$O54-5)=""),"",INDEX('Execution Register'!$C$6:$C$105,$O54-5)),"")</f>
        <v/>
      </c>
      <c r="D54" s="8">
        <f>IFERROR(IF(OR($O54="",INDEX('Execution Register'!$D$6:$D$105,$O54-5)=""),"",INDEX('Execution Register'!$D$6:$D$105,$O54-5)),"")</f>
        <v/>
      </c>
      <c r="E54" s="8">
        <f>IFERROR(IF(OR($O54="",INDEX('Execution Register'!$M$6:$M$105,$O54-5)=""),"",INDEX('Execution Register'!$M$6:$M$105,$O54-5)),"")</f>
        <v/>
      </c>
      <c r="F54" s="8">
        <f>IFERROR(IF(OR($O54="",INDEX('Execution Register'!$N$6:$N$105,$O54-5)=""),"",INDEX('Execution Register'!$N$6:$N$105,$O54-5)),"")</f>
        <v/>
      </c>
      <c r="G54" s="10">
        <f>IFERROR(IF(OR($O54="",INDEX('Execution Register'!$E$6:$E$105,$O54-5)=""),"",INDEX('Execution Register'!$E$6:$E$105,$O54-5)),"")</f>
        <v/>
      </c>
      <c r="H54" s="8">
        <f>IFERROR(IF(OR($O54="",INDEX('Execution Register'!$F$6:$F$105,$O54-5)=""),"",INDEX('Execution Register'!$F$6:$F$105,$O54-5)),"")</f>
        <v/>
      </c>
      <c r="I54" s="10">
        <f>IFERROR(IF(OR($O54="",INDEX('Execution Register'!$G$6:$G$105,$O54-5)=""),"",INDEX('Execution Register'!$G$6:$G$105,$O54-5)),"")</f>
        <v/>
      </c>
      <c r="J54" s="10">
        <f>IFERROR(IF(OR($O54="",INDEX('Execution Register'!$H$6:$H$105,$O54-5)=""),"",INDEX('Execution Register'!$H$6:$H$105,$O54-5)),"")</f>
        <v/>
      </c>
      <c r="K54" s="10">
        <f>IFERROR(IF(OR($O54="",INDEX('Execution Register'!$I$6:$I$105,$O54-5)=""),"",INDEX('Execution Register'!$I$6:$I$105,$O54-5)),"")</f>
        <v/>
      </c>
      <c r="L54" s="8">
        <f>IFERROR(IF(OR($O54="",INDEX('Execution Register'!$J$6:$J$105,$O54-5)=""),"",INDEX('Execution Register'!$J$6:$J$105,$O54-5)),"")</f>
        <v/>
      </c>
      <c r="M54" s="10">
        <f>IFERROR(IF(OR($O54="",INDEX('Execution Register'!$K$6:$K$105,$O54-5)=""),"",INDEX('Execution Register'!$K$6:$K$105,$O54-5)),"")</f>
        <v/>
      </c>
      <c r="N54" s="10">
        <f>IFERROR(IF(OR($O54="",INDEX('Execution Register'!$L$6:$L$105,$O54-5)=""),"",INDEX('Execution Register'!$L$6:$L$105,$O54-5)),"")</f>
        <v/>
      </c>
      <c r="O54" s="11">
        <f>IFERROR(AGGREGATE(15,6,ROW('Execution Register'!$A$6:$A$105)/(LEFT('Execution Register'!$N$6:$N$105,6)="Open -"),44),"")</f>
        <v/>
      </c>
    </row>
    <row r="55">
      <c r="A55" s="8">
        <f>IFERROR(IF(OR($O55="",INDEX('Execution Register'!$A$6:$A$105,$O55-5)=""),"",INDEX('Execution Register'!$A$6:$A$105,$O55-5)),"")</f>
        <v/>
      </c>
      <c r="B55" s="9">
        <f>IFERROR(IF(OR($O55="",INDEX('Execution Register'!$B$6:$B$105,$O55-5)=""),"",INDEX('Execution Register'!$B$6:$B$105,$O55-5)),"")</f>
        <v/>
      </c>
      <c r="C55" s="8">
        <f>IFERROR(IF(OR($O55="",INDEX('Execution Register'!$C$6:$C$105,$O55-5)=""),"",INDEX('Execution Register'!$C$6:$C$105,$O55-5)),"")</f>
        <v/>
      </c>
      <c r="D55" s="8">
        <f>IFERROR(IF(OR($O55="",INDEX('Execution Register'!$D$6:$D$105,$O55-5)=""),"",INDEX('Execution Register'!$D$6:$D$105,$O55-5)),"")</f>
        <v/>
      </c>
      <c r="E55" s="8">
        <f>IFERROR(IF(OR($O55="",INDEX('Execution Register'!$M$6:$M$105,$O55-5)=""),"",INDEX('Execution Register'!$M$6:$M$105,$O55-5)),"")</f>
        <v/>
      </c>
      <c r="F55" s="8">
        <f>IFERROR(IF(OR($O55="",INDEX('Execution Register'!$N$6:$N$105,$O55-5)=""),"",INDEX('Execution Register'!$N$6:$N$105,$O55-5)),"")</f>
        <v/>
      </c>
      <c r="G55" s="10">
        <f>IFERROR(IF(OR($O55="",INDEX('Execution Register'!$E$6:$E$105,$O55-5)=""),"",INDEX('Execution Register'!$E$6:$E$105,$O55-5)),"")</f>
        <v/>
      </c>
      <c r="H55" s="8">
        <f>IFERROR(IF(OR($O55="",INDEX('Execution Register'!$F$6:$F$105,$O55-5)=""),"",INDEX('Execution Register'!$F$6:$F$105,$O55-5)),"")</f>
        <v/>
      </c>
      <c r="I55" s="10">
        <f>IFERROR(IF(OR($O55="",INDEX('Execution Register'!$G$6:$G$105,$O55-5)=""),"",INDEX('Execution Register'!$G$6:$G$105,$O55-5)),"")</f>
        <v/>
      </c>
      <c r="J55" s="10">
        <f>IFERROR(IF(OR($O55="",INDEX('Execution Register'!$H$6:$H$105,$O55-5)=""),"",INDEX('Execution Register'!$H$6:$H$105,$O55-5)),"")</f>
        <v/>
      </c>
      <c r="K55" s="10">
        <f>IFERROR(IF(OR($O55="",INDEX('Execution Register'!$I$6:$I$105,$O55-5)=""),"",INDEX('Execution Register'!$I$6:$I$105,$O55-5)),"")</f>
        <v/>
      </c>
      <c r="L55" s="8">
        <f>IFERROR(IF(OR($O55="",INDEX('Execution Register'!$J$6:$J$105,$O55-5)=""),"",INDEX('Execution Register'!$J$6:$J$105,$O55-5)),"")</f>
        <v/>
      </c>
      <c r="M55" s="10">
        <f>IFERROR(IF(OR($O55="",INDEX('Execution Register'!$K$6:$K$105,$O55-5)=""),"",INDEX('Execution Register'!$K$6:$K$105,$O55-5)),"")</f>
        <v/>
      </c>
      <c r="N55" s="10">
        <f>IFERROR(IF(OR($O55="",INDEX('Execution Register'!$L$6:$L$105,$O55-5)=""),"",INDEX('Execution Register'!$L$6:$L$105,$O55-5)),"")</f>
        <v/>
      </c>
      <c r="O55" s="11">
        <f>IFERROR(AGGREGATE(15,6,ROW('Execution Register'!$A$6:$A$105)/(LEFT('Execution Register'!$N$6:$N$105,6)="Open -"),45),"")</f>
        <v/>
      </c>
    </row>
    <row r="56">
      <c r="A56" s="8">
        <f>IFERROR(IF(OR($O56="",INDEX('Execution Register'!$A$6:$A$105,$O56-5)=""),"",INDEX('Execution Register'!$A$6:$A$105,$O56-5)),"")</f>
        <v/>
      </c>
      <c r="B56" s="9">
        <f>IFERROR(IF(OR($O56="",INDEX('Execution Register'!$B$6:$B$105,$O56-5)=""),"",INDEX('Execution Register'!$B$6:$B$105,$O56-5)),"")</f>
        <v/>
      </c>
      <c r="C56" s="8">
        <f>IFERROR(IF(OR($O56="",INDEX('Execution Register'!$C$6:$C$105,$O56-5)=""),"",INDEX('Execution Register'!$C$6:$C$105,$O56-5)),"")</f>
        <v/>
      </c>
      <c r="D56" s="8">
        <f>IFERROR(IF(OR($O56="",INDEX('Execution Register'!$D$6:$D$105,$O56-5)=""),"",INDEX('Execution Register'!$D$6:$D$105,$O56-5)),"")</f>
        <v/>
      </c>
      <c r="E56" s="8">
        <f>IFERROR(IF(OR($O56="",INDEX('Execution Register'!$M$6:$M$105,$O56-5)=""),"",INDEX('Execution Register'!$M$6:$M$105,$O56-5)),"")</f>
        <v/>
      </c>
      <c r="F56" s="8">
        <f>IFERROR(IF(OR($O56="",INDEX('Execution Register'!$N$6:$N$105,$O56-5)=""),"",INDEX('Execution Register'!$N$6:$N$105,$O56-5)),"")</f>
        <v/>
      </c>
      <c r="G56" s="10">
        <f>IFERROR(IF(OR($O56="",INDEX('Execution Register'!$E$6:$E$105,$O56-5)=""),"",INDEX('Execution Register'!$E$6:$E$105,$O56-5)),"")</f>
        <v/>
      </c>
      <c r="H56" s="8">
        <f>IFERROR(IF(OR($O56="",INDEX('Execution Register'!$F$6:$F$105,$O56-5)=""),"",INDEX('Execution Register'!$F$6:$F$105,$O56-5)),"")</f>
        <v/>
      </c>
      <c r="I56" s="10">
        <f>IFERROR(IF(OR($O56="",INDEX('Execution Register'!$G$6:$G$105,$O56-5)=""),"",INDEX('Execution Register'!$G$6:$G$105,$O56-5)),"")</f>
        <v/>
      </c>
      <c r="J56" s="10">
        <f>IFERROR(IF(OR($O56="",INDEX('Execution Register'!$H$6:$H$105,$O56-5)=""),"",INDEX('Execution Register'!$H$6:$H$105,$O56-5)),"")</f>
        <v/>
      </c>
      <c r="K56" s="10">
        <f>IFERROR(IF(OR($O56="",INDEX('Execution Register'!$I$6:$I$105,$O56-5)=""),"",INDEX('Execution Register'!$I$6:$I$105,$O56-5)),"")</f>
        <v/>
      </c>
      <c r="L56" s="8">
        <f>IFERROR(IF(OR($O56="",INDEX('Execution Register'!$J$6:$J$105,$O56-5)=""),"",INDEX('Execution Register'!$J$6:$J$105,$O56-5)),"")</f>
        <v/>
      </c>
      <c r="M56" s="10">
        <f>IFERROR(IF(OR($O56="",INDEX('Execution Register'!$K$6:$K$105,$O56-5)=""),"",INDEX('Execution Register'!$K$6:$K$105,$O56-5)),"")</f>
        <v/>
      </c>
      <c r="N56" s="10">
        <f>IFERROR(IF(OR($O56="",INDEX('Execution Register'!$L$6:$L$105,$O56-5)=""),"",INDEX('Execution Register'!$L$6:$L$105,$O56-5)),"")</f>
        <v/>
      </c>
      <c r="O56" s="11">
        <f>IFERROR(AGGREGATE(15,6,ROW('Execution Register'!$A$6:$A$105)/(LEFT('Execution Register'!$N$6:$N$105,6)="Open -"),46),"")</f>
        <v/>
      </c>
    </row>
    <row r="57">
      <c r="A57" s="8">
        <f>IFERROR(IF(OR($O57="",INDEX('Execution Register'!$A$6:$A$105,$O57-5)=""),"",INDEX('Execution Register'!$A$6:$A$105,$O57-5)),"")</f>
        <v/>
      </c>
      <c r="B57" s="9">
        <f>IFERROR(IF(OR($O57="",INDEX('Execution Register'!$B$6:$B$105,$O57-5)=""),"",INDEX('Execution Register'!$B$6:$B$105,$O57-5)),"")</f>
        <v/>
      </c>
      <c r="C57" s="8">
        <f>IFERROR(IF(OR($O57="",INDEX('Execution Register'!$C$6:$C$105,$O57-5)=""),"",INDEX('Execution Register'!$C$6:$C$105,$O57-5)),"")</f>
        <v/>
      </c>
      <c r="D57" s="8">
        <f>IFERROR(IF(OR($O57="",INDEX('Execution Register'!$D$6:$D$105,$O57-5)=""),"",INDEX('Execution Register'!$D$6:$D$105,$O57-5)),"")</f>
        <v/>
      </c>
      <c r="E57" s="8">
        <f>IFERROR(IF(OR($O57="",INDEX('Execution Register'!$M$6:$M$105,$O57-5)=""),"",INDEX('Execution Register'!$M$6:$M$105,$O57-5)),"")</f>
        <v/>
      </c>
      <c r="F57" s="8">
        <f>IFERROR(IF(OR($O57="",INDEX('Execution Register'!$N$6:$N$105,$O57-5)=""),"",INDEX('Execution Register'!$N$6:$N$105,$O57-5)),"")</f>
        <v/>
      </c>
      <c r="G57" s="10">
        <f>IFERROR(IF(OR($O57="",INDEX('Execution Register'!$E$6:$E$105,$O57-5)=""),"",INDEX('Execution Register'!$E$6:$E$105,$O57-5)),"")</f>
        <v/>
      </c>
      <c r="H57" s="8">
        <f>IFERROR(IF(OR($O57="",INDEX('Execution Register'!$F$6:$F$105,$O57-5)=""),"",INDEX('Execution Register'!$F$6:$F$105,$O57-5)),"")</f>
        <v/>
      </c>
      <c r="I57" s="10">
        <f>IFERROR(IF(OR($O57="",INDEX('Execution Register'!$G$6:$G$105,$O57-5)=""),"",INDEX('Execution Register'!$G$6:$G$105,$O57-5)),"")</f>
        <v/>
      </c>
      <c r="J57" s="10">
        <f>IFERROR(IF(OR($O57="",INDEX('Execution Register'!$H$6:$H$105,$O57-5)=""),"",INDEX('Execution Register'!$H$6:$H$105,$O57-5)),"")</f>
        <v/>
      </c>
      <c r="K57" s="10">
        <f>IFERROR(IF(OR($O57="",INDEX('Execution Register'!$I$6:$I$105,$O57-5)=""),"",INDEX('Execution Register'!$I$6:$I$105,$O57-5)),"")</f>
        <v/>
      </c>
      <c r="L57" s="8">
        <f>IFERROR(IF(OR($O57="",INDEX('Execution Register'!$J$6:$J$105,$O57-5)=""),"",INDEX('Execution Register'!$J$6:$J$105,$O57-5)),"")</f>
        <v/>
      </c>
      <c r="M57" s="10">
        <f>IFERROR(IF(OR($O57="",INDEX('Execution Register'!$K$6:$K$105,$O57-5)=""),"",INDEX('Execution Register'!$K$6:$K$105,$O57-5)),"")</f>
        <v/>
      </c>
      <c r="N57" s="10">
        <f>IFERROR(IF(OR($O57="",INDEX('Execution Register'!$L$6:$L$105,$O57-5)=""),"",INDEX('Execution Register'!$L$6:$L$105,$O57-5)),"")</f>
        <v/>
      </c>
      <c r="O57" s="11">
        <f>IFERROR(AGGREGATE(15,6,ROW('Execution Register'!$A$6:$A$105)/(LEFT('Execution Register'!$N$6:$N$105,6)="Open -"),47),"")</f>
        <v/>
      </c>
    </row>
    <row r="58">
      <c r="A58" s="8">
        <f>IFERROR(IF(OR($O58="",INDEX('Execution Register'!$A$6:$A$105,$O58-5)=""),"",INDEX('Execution Register'!$A$6:$A$105,$O58-5)),"")</f>
        <v/>
      </c>
      <c r="B58" s="9">
        <f>IFERROR(IF(OR($O58="",INDEX('Execution Register'!$B$6:$B$105,$O58-5)=""),"",INDEX('Execution Register'!$B$6:$B$105,$O58-5)),"")</f>
        <v/>
      </c>
      <c r="C58" s="8">
        <f>IFERROR(IF(OR($O58="",INDEX('Execution Register'!$C$6:$C$105,$O58-5)=""),"",INDEX('Execution Register'!$C$6:$C$105,$O58-5)),"")</f>
        <v/>
      </c>
      <c r="D58" s="8">
        <f>IFERROR(IF(OR($O58="",INDEX('Execution Register'!$D$6:$D$105,$O58-5)=""),"",INDEX('Execution Register'!$D$6:$D$105,$O58-5)),"")</f>
        <v/>
      </c>
      <c r="E58" s="8">
        <f>IFERROR(IF(OR($O58="",INDEX('Execution Register'!$M$6:$M$105,$O58-5)=""),"",INDEX('Execution Register'!$M$6:$M$105,$O58-5)),"")</f>
        <v/>
      </c>
      <c r="F58" s="8">
        <f>IFERROR(IF(OR($O58="",INDEX('Execution Register'!$N$6:$N$105,$O58-5)=""),"",INDEX('Execution Register'!$N$6:$N$105,$O58-5)),"")</f>
        <v/>
      </c>
      <c r="G58" s="10">
        <f>IFERROR(IF(OR($O58="",INDEX('Execution Register'!$E$6:$E$105,$O58-5)=""),"",INDEX('Execution Register'!$E$6:$E$105,$O58-5)),"")</f>
        <v/>
      </c>
      <c r="H58" s="8">
        <f>IFERROR(IF(OR($O58="",INDEX('Execution Register'!$F$6:$F$105,$O58-5)=""),"",INDEX('Execution Register'!$F$6:$F$105,$O58-5)),"")</f>
        <v/>
      </c>
      <c r="I58" s="10">
        <f>IFERROR(IF(OR($O58="",INDEX('Execution Register'!$G$6:$G$105,$O58-5)=""),"",INDEX('Execution Register'!$G$6:$G$105,$O58-5)),"")</f>
        <v/>
      </c>
      <c r="J58" s="10">
        <f>IFERROR(IF(OR($O58="",INDEX('Execution Register'!$H$6:$H$105,$O58-5)=""),"",INDEX('Execution Register'!$H$6:$H$105,$O58-5)),"")</f>
        <v/>
      </c>
      <c r="K58" s="10">
        <f>IFERROR(IF(OR($O58="",INDEX('Execution Register'!$I$6:$I$105,$O58-5)=""),"",INDEX('Execution Register'!$I$6:$I$105,$O58-5)),"")</f>
        <v/>
      </c>
      <c r="L58" s="8">
        <f>IFERROR(IF(OR($O58="",INDEX('Execution Register'!$J$6:$J$105,$O58-5)=""),"",INDEX('Execution Register'!$J$6:$J$105,$O58-5)),"")</f>
        <v/>
      </c>
      <c r="M58" s="10">
        <f>IFERROR(IF(OR($O58="",INDEX('Execution Register'!$K$6:$K$105,$O58-5)=""),"",INDEX('Execution Register'!$K$6:$K$105,$O58-5)),"")</f>
        <v/>
      </c>
      <c r="N58" s="10">
        <f>IFERROR(IF(OR($O58="",INDEX('Execution Register'!$L$6:$L$105,$O58-5)=""),"",INDEX('Execution Register'!$L$6:$L$105,$O58-5)),"")</f>
        <v/>
      </c>
      <c r="O58" s="11">
        <f>IFERROR(AGGREGATE(15,6,ROW('Execution Register'!$A$6:$A$105)/(LEFT('Execution Register'!$N$6:$N$105,6)="Open -"),48),"")</f>
        <v/>
      </c>
    </row>
    <row r="59">
      <c r="A59" s="8">
        <f>IFERROR(IF(OR($O59="",INDEX('Execution Register'!$A$6:$A$105,$O59-5)=""),"",INDEX('Execution Register'!$A$6:$A$105,$O59-5)),"")</f>
        <v/>
      </c>
      <c r="B59" s="9">
        <f>IFERROR(IF(OR($O59="",INDEX('Execution Register'!$B$6:$B$105,$O59-5)=""),"",INDEX('Execution Register'!$B$6:$B$105,$O59-5)),"")</f>
        <v/>
      </c>
      <c r="C59" s="8">
        <f>IFERROR(IF(OR($O59="",INDEX('Execution Register'!$C$6:$C$105,$O59-5)=""),"",INDEX('Execution Register'!$C$6:$C$105,$O59-5)),"")</f>
        <v/>
      </c>
      <c r="D59" s="8">
        <f>IFERROR(IF(OR($O59="",INDEX('Execution Register'!$D$6:$D$105,$O59-5)=""),"",INDEX('Execution Register'!$D$6:$D$105,$O59-5)),"")</f>
        <v/>
      </c>
      <c r="E59" s="8">
        <f>IFERROR(IF(OR($O59="",INDEX('Execution Register'!$M$6:$M$105,$O59-5)=""),"",INDEX('Execution Register'!$M$6:$M$105,$O59-5)),"")</f>
        <v/>
      </c>
      <c r="F59" s="8">
        <f>IFERROR(IF(OR($O59="",INDEX('Execution Register'!$N$6:$N$105,$O59-5)=""),"",INDEX('Execution Register'!$N$6:$N$105,$O59-5)),"")</f>
        <v/>
      </c>
      <c r="G59" s="10">
        <f>IFERROR(IF(OR($O59="",INDEX('Execution Register'!$E$6:$E$105,$O59-5)=""),"",INDEX('Execution Register'!$E$6:$E$105,$O59-5)),"")</f>
        <v/>
      </c>
      <c r="H59" s="8">
        <f>IFERROR(IF(OR($O59="",INDEX('Execution Register'!$F$6:$F$105,$O59-5)=""),"",INDEX('Execution Register'!$F$6:$F$105,$O59-5)),"")</f>
        <v/>
      </c>
      <c r="I59" s="10">
        <f>IFERROR(IF(OR($O59="",INDEX('Execution Register'!$G$6:$G$105,$O59-5)=""),"",INDEX('Execution Register'!$G$6:$G$105,$O59-5)),"")</f>
        <v/>
      </c>
      <c r="J59" s="10">
        <f>IFERROR(IF(OR($O59="",INDEX('Execution Register'!$H$6:$H$105,$O59-5)=""),"",INDEX('Execution Register'!$H$6:$H$105,$O59-5)),"")</f>
        <v/>
      </c>
      <c r="K59" s="10">
        <f>IFERROR(IF(OR($O59="",INDEX('Execution Register'!$I$6:$I$105,$O59-5)=""),"",INDEX('Execution Register'!$I$6:$I$105,$O59-5)),"")</f>
        <v/>
      </c>
      <c r="L59" s="8">
        <f>IFERROR(IF(OR($O59="",INDEX('Execution Register'!$J$6:$J$105,$O59-5)=""),"",INDEX('Execution Register'!$J$6:$J$105,$O59-5)),"")</f>
        <v/>
      </c>
      <c r="M59" s="10">
        <f>IFERROR(IF(OR($O59="",INDEX('Execution Register'!$K$6:$K$105,$O59-5)=""),"",INDEX('Execution Register'!$K$6:$K$105,$O59-5)),"")</f>
        <v/>
      </c>
      <c r="N59" s="10">
        <f>IFERROR(IF(OR($O59="",INDEX('Execution Register'!$L$6:$L$105,$O59-5)=""),"",INDEX('Execution Register'!$L$6:$L$105,$O59-5)),"")</f>
        <v/>
      </c>
      <c r="O59" s="11">
        <f>IFERROR(AGGREGATE(15,6,ROW('Execution Register'!$A$6:$A$105)/(LEFT('Execution Register'!$N$6:$N$105,6)="Open -"),49),"")</f>
        <v/>
      </c>
    </row>
    <row r="60">
      <c r="A60" s="8">
        <f>IFERROR(IF(OR($O60="",INDEX('Execution Register'!$A$6:$A$105,$O60-5)=""),"",INDEX('Execution Register'!$A$6:$A$105,$O60-5)),"")</f>
        <v/>
      </c>
      <c r="B60" s="9">
        <f>IFERROR(IF(OR($O60="",INDEX('Execution Register'!$B$6:$B$105,$O60-5)=""),"",INDEX('Execution Register'!$B$6:$B$105,$O60-5)),"")</f>
        <v/>
      </c>
      <c r="C60" s="8">
        <f>IFERROR(IF(OR($O60="",INDEX('Execution Register'!$C$6:$C$105,$O60-5)=""),"",INDEX('Execution Register'!$C$6:$C$105,$O60-5)),"")</f>
        <v/>
      </c>
      <c r="D60" s="8">
        <f>IFERROR(IF(OR($O60="",INDEX('Execution Register'!$D$6:$D$105,$O60-5)=""),"",INDEX('Execution Register'!$D$6:$D$105,$O60-5)),"")</f>
        <v/>
      </c>
      <c r="E60" s="8">
        <f>IFERROR(IF(OR($O60="",INDEX('Execution Register'!$M$6:$M$105,$O60-5)=""),"",INDEX('Execution Register'!$M$6:$M$105,$O60-5)),"")</f>
        <v/>
      </c>
      <c r="F60" s="8">
        <f>IFERROR(IF(OR($O60="",INDEX('Execution Register'!$N$6:$N$105,$O60-5)=""),"",INDEX('Execution Register'!$N$6:$N$105,$O60-5)),"")</f>
        <v/>
      </c>
      <c r="G60" s="10">
        <f>IFERROR(IF(OR($O60="",INDEX('Execution Register'!$E$6:$E$105,$O60-5)=""),"",INDEX('Execution Register'!$E$6:$E$105,$O60-5)),"")</f>
        <v/>
      </c>
      <c r="H60" s="8">
        <f>IFERROR(IF(OR($O60="",INDEX('Execution Register'!$F$6:$F$105,$O60-5)=""),"",INDEX('Execution Register'!$F$6:$F$105,$O60-5)),"")</f>
        <v/>
      </c>
      <c r="I60" s="10">
        <f>IFERROR(IF(OR($O60="",INDEX('Execution Register'!$G$6:$G$105,$O60-5)=""),"",INDEX('Execution Register'!$G$6:$G$105,$O60-5)),"")</f>
        <v/>
      </c>
      <c r="J60" s="10">
        <f>IFERROR(IF(OR($O60="",INDEX('Execution Register'!$H$6:$H$105,$O60-5)=""),"",INDEX('Execution Register'!$H$6:$H$105,$O60-5)),"")</f>
        <v/>
      </c>
      <c r="K60" s="10">
        <f>IFERROR(IF(OR($O60="",INDEX('Execution Register'!$I$6:$I$105,$O60-5)=""),"",INDEX('Execution Register'!$I$6:$I$105,$O60-5)),"")</f>
        <v/>
      </c>
      <c r="L60" s="8">
        <f>IFERROR(IF(OR($O60="",INDEX('Execution Register'!$J$6:$J$105,$O60-5)=""),"",INDEX('Execution Register'!$J$6:$J$105,$O60-5)),"")</f>
        <v/>
      </c>
      <c r="M60" s="10">
        <f>IFERROR(IF(OR($O60="",INDEX('Execution Register'!$K$6:$K$105,$O60-5)=""),"",INDEX('Execution Register'!$K$6:$K$105,$O60-5)),"")</f>
        <v/>
      </c>
      <c r="N60" s="10">
        <f>IFERROR(IF(OR($O60="",INDEX('Execution Register'!$L$6:$L$105,$O60-5)=""),"",INDEX('Execution Register'!$L$6:$L$105,$O60-5)),"")</f>
        <v/>
      </c>
      <c r="O60" s="11">
        <f>IFERROR(AGGREGATE(15,6,ROW('Execution Register'!$A$6:$A$105)/(LEFT('Execution Register'!$N$6:$N$105,6)="Open -"),50),"")</f>
        <v/>
      </c>
    </row>
    <row r="61">
      <c r="A61" s="8">
        <f>IFERROR(IF(OR($O61="",INDEX('Execution Register'!$A$6:$A$105,$O61-5)=""),"",INDEX('Execution Register'!$A$6:$A$105,$O61-5)),"")</f>
        <v/>
      </c>
      <c r="B61" s="9">
        <f>IFERROR(IF(OR($O61="",INDEX('Execution Register'!$B$6:$B$105,$O61-5)=""),"",INDEX('Execution Register'!$B$6:$B$105,$O61-5)),"")</f>
        <v/>
      </c>
      <c r="C61" s="8">
        <f>IFERROR(IF(OR($O61="",INDEX('Execution Register'!$C$6:$C$105,$O61-5)=""),"",INDEX('Execution Register'!$C$6:$C$105,$O61-5)),"")</f>
        <v/>
      </c>
      <c r="D61" s="8">
        <f>IFERROR(IF(OR($O61="",INDEX('Execution Register'!$D$6:$D$105,$O61-5)=""),"",INDEX('Execution Register'!$D$6:$D$105,$O61-5)),"")</f>
        <v/>
      </c>
      <c r="E61" s="8">
        <f>IFERROR(IF(OR($O61="",INDEX('Execution Register'!$M$6:$M$105,$O61-5)=""),"",INDEX('Execution Register'!$M$6:$M$105,$O61-5)),"")</f>
        <v/>
      </c>
      <c r="F61" s="8">
        <f>IFERROR(IF(OR($O61="",INDEX('Execution Register'!$N$6:$N$105,$O61-5)=""),"",INDEX('Execution Register'!$N$6:$N$105,$O61-5)),"")</f>
        <v/>
      </c>
      <c r="G61" s="10">
        <f>IFERROR(IF(OR($O61="",INDEX('Execution Register'!$E$6:$E$105,$O61-5)=""),"",INDEX('Execution Register'!$E$6:$E$105,$O61-5)),"")</f>
        <v/>
      </c>
      <c r="H61" s="8">
        <f>IFERROR(IF(OR($O61="",INDEX('Execution Register'!$F$6:$F$105,$O61-5)=""),"",INDEX('Execution Register'!$F$6:$F$105,$O61-5)),"")</f>
        <v/>
      </c>
      <c r="I61" s="10">
        <f>IFERROR(IF(OR($O61="",INDEX('Execution Register'!$G$6:$G$105,$O61-5)=""),"",INDEX('Execution Register'!$G$6:$G$105,$O61-5)),"")</f>
        <v/>
      </c>
      <c r="J61" s="10">
        <f>IFERROR(IF(OR($O61="",INDEX('Execution Register'!$H$6:$H$105,$O61-5)=""),"",INDEX('Execution Register'!$H$6:$H$105,$O61-5)),"")</f>
        <v/>
      </c>
      <c r="K61" s="10">
        <f>IFERROR(IF(OR($O61="",INDEX('Execution Register'!$I$6:$I$105,$O61-5)=""),"",INDEX('Execution Register'!$I$6:$I$105,$O61-5)),"")</f>
        <v/>
      </c>
      <c r="L61" s="8">
        <f>IFERROR(IF(OR($O61="",INDEX('Execution Register'!$J$6:$J$105,$O61-5)=""),"",INDEX('Execution Register'!$J$6:$J$105,$O61-5)),"")</f>
        <v/>
      </c>
      <c r="M61" s="10">
        <f>IFERROR(IF(OR($O61="",INDEX('Execution Register'!$K$6:$K$105,$O61-5)=""),"",INDEX('Execution Register'!$K$6:$K$105,$O61-5)),"")</f>
        <v/>
      </c>
      <c r="N61" s="10">
        <f>IFERROR(IF(OR($O61="",INDEX('Execution Register'!$L$6:$L$105,$O61-5)=""),"",INDEX('Execution Register'!$L$6:$L$105,$O61-5)),"")</f>
        <v/>
      </c>
      <c r="O61" s="11">
        <f>IFERROR(AGGREGATE(15,6,ROW('Execution Register'!$A$6:$A$105)/(LEFT('Execution Register'!$N$6:$N$105,6)="Open -"),51),"")</f>
        <v/>
      </c>
    </row>
    <row r="62">
      <c r="A62" s="8">
        <f>IFERROR(IF(OR($O62="",INDEX('Execution Register'!$A$6:$A$105,$O62-5)=""),"",INDEX('Execution Register'!$A$6:$A$105,$O62-5)),"")</f>
        <v/>
      </c>
      <c r="B62" s="9">
        <f>IFERROR(IF(OR($O62="",INDEX('Execution Register'!$B$6:$B$105,$O62-5)=""),"",INDEX('Execution Register'!$B$6:$B$105,$O62-5)),"")</f>
        <v/>
      </c>
      <c r="C62" s="8">
        <f>IFERROR(IF(OR($O62="",INDEX('Execution Register'!$C$6:$C$105,$O62-5)=""),"",INDEX('Execution Register'!$C$6:$C$105,$O62-5)),"")</f>
        <v/>
      </c>
      <c r="D62" s="8">
        <f>IFERROR(IF(OR($O62="",INDEX('Execution Register'!$D$6:$D$105,$O62-5)=""),"",INDEX('Execution Register'!$D$6:$D$105,$O62-5)),"")</f>
        <v/>
      </c>
      <c r="E62" s="8">
        <f>IFERROR(IF(OR($O62="",INDEX('Execution Register'!$M$6:$M$105,$O62-5)=""),"",INDEX('Execution Register'!$M$6:$M$105,$O62-5)),"")</f>
        <v/>
      </c>
      <c r="F62" s="8">
        <f>IFERROR(IF(OR($O62="",INDEX('Execution Register'!$N$6:$N$105,$O62-5)=""),"",INDEX('Execution Register'!$N$6:$N$105,$O62-5)),"")</f>
        <v/>
      </c>
      <c r="G62" s="10">
        <f>IFERROR(IF(OR($O62="",INDEX('Execution Register'!$E$6:$E$105,$O62-5)=""),"",INDEX('Execution Register'!$E$6:$E$105,$O62-5)),"")</f>
        <v/>
      </c>
      <c r="H62" s="8">
        <f>IFERROR(IF(OR($O62="",INDEX('Execution Register'!$F$6:$F$105,$O62-5)=""),"",INDEX('Execution Register'!$F$6:$F$105,$O62-5)),"")</f>
        <v/>
      </c>
      <c r="I62" s="10">
        <f>IFERROR(IF(OR($O62="",INDEX('Execution Register'!$G$6:$G$105,$O62-5)=""),"",INDEX('Execution Register'!$G$6:$G$105,$O62-5)),"")</f>
        <v/>
      </c>
      <c r="J62" s="10">
        <f>IFERROR(IF(OR($O62="",INDEX('Execution Register'!$H$6:$H$105,$O62-5)=""),"",INDEX('Execution Register'!$H$6:$H$105,$O62-5)),"")</f>
        <v/>
      </c>
      <c r="K62" s="10">
        <f>IFERROR(IF(OR($O62="",INDEX('Execution Register'!$I$6:$I$105,$O62-5)=""),"",INDEX('Execution Register'!$I$6:$I$105,$O62-5)),"")</f>
        <v/>
      </c>
      <c r="L62" s="8">
        <f>IFERROR(IF(OR($O62="",INDEX('Execution Register'!$J$6:$J$105,$O62-5)=""),"",INDEX('Execution Register'!$J$6:$J$105,$O62-5)),"")</f>
        <v/>
      </c>
      <c r="M62" s="10">
        <f>IFERROR(IF(OR($O62="",INDEX('Execution Register'!$K$6:$K$105,$O62-5)=""),"",INDEX('Execution Register'!$K$6:$K$105,$O62-5)),"")</f>
        <v/>
      </c>
      <c r="N62" s="10">
        <f>IFERROR(IF(OR($O62="",INDEX('Execution Register'!$L$6:$L$105,$O62-5)=""),"",INDEX('Execution Register'!$L$6:$L$105,$O62-5)),"")</f>
        <v/>
      </c>
      <c r="O62" s="11">
        <f>IFERROR(AGGREGATE(15,6,ROW('Execution Register'!$A$6:$A$105)/(LEFT('Execution Register'!$N$6:$N$105,6)="Open -"),52),"")</f>
        <v/>
      </c>
    </row>
    <row r="63">
      <c r="A63" s="8">
        <f>IFERROR(IF(OR($O63="",INDEX('Execution Register'!$A$6:$A$105,$O63-5)=""),"",INDEX('Execution Register'!$A$6:$A$105,$O63-5)),"")</f>
        <v/>
      </c>
      <c r="B63" s="9">
        <f>IFERROR(IF(OR($O63="",INDEX('Execution Register'!$B$6:$B$105,$O63-5)=""),"",INDEX('Execution Register'!$B$6:$B$105,$O63-5)),"")</f>
        <v/>
      </c>
      <c r="C63" s="8">
        <f>IFERROR(IF(OR($O63="",INDEX('Execution Register'!$C$6:$C$105,$O63-5)=""),"",INDEX('Execution Register'!$C$6:$C$105,$O63-5)),"")</f>
        <v/>
      </c>
      <c r="D63" s="8">
        <f>IFERROR(IF(OR($O63="",INDEX('Execution Register'!$D$6:$D$105,$O63-5)=""),"",INDEX('Execution Register'!$D$6:$D$105,$O63-5)),"")</f>
        <v/>
      </c>
      <c r="E63" s="8">
        <f>IFERROR(IF(OR($O63="",INDEX('Execution Register'!$M$6:$M$105,$O63-5)=""),"",INDEX('Execution Register'!$M$6:$M$105,$O63-5)),"")</f>
        <v/>
      </c>
      <c r="F63" s="8">
        <f>IFERROR(IF(OR($O63="",INDEX('Execution Register'!$N$6:$N$105,$O63-5)=""),"",INDEX('Execution Register'!$N$6:$N$105,$O63-5)),"")</f>
        <v/>
      </c>
      <c r="G63" s="10">
        <f>IFERROR(IF(OR($O63="",INDEX('Execution Register'!$E$6:$E$105,$O63-5)=""),"",INDEX('Execution Register'!$E$6:$E$105,$O63-5)),"")</f>
        <v/>
      </c>
      <c r="H63" s="8">
        <f>IFERROR(IF(OR($O63="",INDEX('Execution Register'!$F$6:$F$105,$O63-5)=""),"",INDEX('Execution Register'!$F$6:$F$105,$O63-5)),"")</f>
        <v/>
      </c>
      <c r="I63" s="10">
        <f>IFERROR(IF(OR($O63="",INDEX('Execution Register'!$G$6:$G$105,$O63-5)=""),"",INDEX('Execution Register'!$G$6:$G$105,$O63-5)),"")</f>
        <v/>
      </c>
      <c r="J63" s="10">
        <f>IFERROR(IF(OR($O63="",INDEX('Execution Register'!$H$6:$H$105,$O63-5)=""),"",INDEX('Execution Register'!$H$6:$H$105,$O63-5)),"")</f>
        <v/>
      </c>
      <c r="K63" s="10">
        <f>IFERROR(IF(OR($O63="",INDEX('Execution Register'!$I$6:$I$105,$O63-5)=""),"",INDEX('Execution Register'!$I$6:$I$105,$O63-5)),"")</f>
        <v/>
      </c>
      <c r="L63" s="8">
        <f>IFERROR(IF(OR($O63="",INDEX('Execution Register'!$J$6:$J$105,$O63-5)=""),"",INDEX('Execution Register'!$J$6:$J$105,$O63-5)),"")</f>
        <v/>
      </c>
      <c r="M63" s="10">
        <f>IFERROR(IF(OR($O63="",INDEX('Execution Register'!$K$6:$K$105,$O63-5)=""),"",INDEX('Execution Register'!$K$6:$K$105,$O63-5)),"")</f>
        <v/>
      </c>
      <c r="N63" s="10">
        <f>IFERROR(IF(OR($O63="",INDEX('Execution Register'!$L$6:$L$105,$O63-5)=""),"",INDEX('Execution Register'!$L$6:$L$105,$O63-5)),"")</f>
        <v/>
      </c>
      <c r="O63" s="11">
        <f>IFERROR(AGGREGATE(15,6,ROW('Execution Register'!$A$6:$A$105)/(LEFT('Execution Register'!$N$6:$N$105,6)="Open -"),53),"")</f>
        <v/>
      </c>
    </row>
    <row r="64">
      <c r="A64" s="8">
        <f>IFERROR(IF(OR($O64="",INDEX('Execution Register'!$A$6:$A$105,$O64-5)=""),"",INDEX('Execution Register'!$A$6:$A$105,$O64-5)),"")</f>
        <v/>
      </c>
      <c r="B64" s="9">
        <f>IFERROR(IF(OR($O64="",INDEX('Execution Register'!$B$6:$B$105,$O64-5)=""),"",INDEX('Execution Register'!$B$6:$B$105,$O64-5)),"")</f>
        <v/>
      </c>
      <c r="C64" s="8">
        <f>IFERROR(IF(OR($O64="",INDEX('Execution Register'!$C$6:$C$105,$O64-5)=""),"",INDEX('Execution Register'!$C$6:$C$105,$O64-5)),"")</f>
        <v/>
      </c>
      <c r="D64" s="8">
        <f>IFERROR(IF(OR($O64="",INDEX('Execution Register'!$D$6:$D$105,$O64-5)=""),"",INDEX('Execution Register'!$D$6:$D$105,$O64-5)),"")</f>
        <v/>
      </c>
      <c r="E64" s="8">
        <f>IFERROR(IF(OR($O64="",INDEX('Execution Register'!$M$6:$M$105,$O64-5)=""),"",INDEX('Execution Register'!$M$6:$M$105,$O64-5)),"")</f>
        <v/>
      </c>
      <c r="F64" s="8">
        <f>IFERROR(IF(OR($O64="",INDEX('Execution Register'!$N$6:$N$105,$O64-5)=""),"",INDEX('Execution Register'!$N$6:$N$105,$O64-5)),"")</f>
        <v/>
      </c>
      <c r="G64" s="10">
        <f>IFERROR(IF(OR($O64="",INDEX('Execution Register'!$E$6:$E$105,$O64-5)=""),"",INDEX('Execution Register'!$E$6:$E$105,$O64-5)),"")</f>
        <v/>
      </c>
      <c r="H64" s="8">
        <f>IFERROR(IF(OR($O64="",INDEX('Execution Register'!$F$6:$F$105,$O64-5)=""),"",INDEX('Execution Register'!$F$6:$F$105,$O64-5)),"")</f>
        <v/>
      </c>
      <c r="I64" s="10">
        <f>IFERROR(IF(OR($O64="",INDEX('Execution Register'!$G$6:$G$105,$O64-5)=""),"",INDEX('Execution Register'!$G$6:$G$105,$O64-5)),"")</f>
        <v/>
      </c>
      <c r="J64" s="10">
        <f>IFERROR(IF(OR($O64="",INDEX('Execution Register'!$H$6:$H$105,$O64-5)=""),"",INDEX('Execution Register'!$H$6:$H$105,$O64-5)),"")</f>
        <v/>
      </c>
      <c r="K64" s="10">
        <f>IFERROR(IF(OR($O64="",INDEX('Execution Register'!$I$6:$I$105,$O64-5)=""),"",INDEX('Execution Register'!$I$6:$I$105,$O64-5)),"")</f>
        <v/>
      </c>
      <c r="L64" s="8">
        <f>IFERROR(IF(OR($O64="",INDEX('Execution Register'!$J$6:$J$105,$O64-5)=""),"",INDEX('Execution Register'!$J$6:$J$105,$O64-5)),"")</f>
        <v/>
      </c>
      <c r="M64" s="10">
        <f>IFERROR(IF(OR($O64="",INDEX('Execution Register'!$K$6:$K$105,$O64-5)=""),"",INDEX('Execution Register'!$K$6:$K$105,$O64-5)),"")</f>
        <v/>
      </c>
      <c r="N64" s="10">
        <f>IFERROR(IF(OR($O64="",INDEX('Execution Register'!$L$6:$L$105,$O64-5)=""),"",INDEX('Execution Register'!$L$6:$L$105,$O64-5)),"")</f>
        <v/>
      </c>
      <c r="O64" s="11">
        <f>IFERROR(AGGREGATE(15,6,ROW('Execution Register'!$A$6:$A$105)/(LEFT('Execution Register'!$N$6:$N$105,6)="Open -"),54),"")</f>
        <v/>
      </c>
    </row>
    <row r="65">
      <c r="A65" s="8">
        <f>IFERROR(IF(OR($O65="",INDEX('Execution Register'!$A$6:$A$105,$O65-5)=""),"",INDEX('Execution Register'!$A$6:$A$105,$O65-5)),"")</f>
        <v/>
      </c>
      <c r="B65" s="9">
        <f>IFERROR(IF(OR($O65="",INDEX('Execution Register'!$B$6:$B$105,$O65-5)=""),"",INDEX('Execution Register'!$B$6:$B$105,$O65-5)),"")</f>
        <v/>
      </c>
      <c r="C65" s="8">
        <f>IFERROR(IF(OR($O65="",INDEX('Execution Register'!$C$6:$C$105,$O65-5)=""),"",INDEX('Execution Register'!$C$6:$C$105,$O65-5)),"")</f>
        <v/>
      </c>
      <c r="D65" s="8">
        <f>IFERROR(IF(OR($O65="",INDEX('Execution Register'!$D$6:$D$105,$O65-5)=""),"",INDEX('Execution Register'!$D$6:$D$105,$O65-5)),"")</f>
        <v/>
      </c>
      <c r="E65" s="8">
        <f>IFERROR(IF(OR($O65="",INDEX('Execution Register'!$M$6:$M$105,$O65-5)=""),"",INDEX('Execution Register'!$M$6:$M$105,$O65-5)),"")</f>
        <v/>
      </c>
      <c r="F65" s="8">
        <f>IFERROR(IF(OR($O65="",INDEX('Execution Register'!$N$6:$N$105,$O65-5)=""),"",INDEX('Execution Register'!$N$6:$N$105,$O65-5)),"")</f>
        <v/>
      </c>
      <c r="G65" s="10">
        <f>IFERROR(IF(OR($O65="",INDEX('Execution Register'!$E$6:$E$105,$O65-5)=""),"",INDEX('Execution Register'!$E$6:$E$105,$O65-5)),"")</f>
        <v/>
      </c>
      <c r="H65" s="8">
        <f>IFERROR(IF(OR($O65="",INDEX('Execution Register'!$F$6:$F$105,$O65-5)=""),"",INDEX('Execution Register'!$F$6:$F$105,$O65-5)),"")</f>
        <v/>
      </c>
      <c r="I65" s="10">
        <f>IFERROR(IF(OR($O65="",INDEX('Execution Register'!$G$6:$G$105,$O65-5)=""),"",INDEX('Execution Register'!$G$6:$G$105,$O65-5)),"")</f>
        <v/>
      </c>
      <c r="J65" s="10">
        <f>IFERROR(IF(OR($O65="",INDEX('Execution Register'!$H$6:$H$105,$O65-5)=""),"",INDEX('Execution Register'!$H$6:$H$105,$O65-5)),"")</f>
        <v/>
      </c>
      <c r="K65" s="10">
        <f>IFERROR(IF(OR($O65="",INDEX('Execution Register'!$I$6:$I$105,$O65-5)=""),"",INDEX('Execution Register'!$I$6:$I$105,$O65-5)),"")</f>
        <v/>
      </c>
      <c r="L65" s="8">
        <f>IFERROR(IF(OR($O65="",INDEX('Execution Register'!$J$6:$J$105,$O65-5)=""),"",INDEX('Execution Register'!$J$6:$J$105,$O65-5)),"")</f>
        <v/>
      </c>
      <c r="M65" s="10">
        <f>IFERROR(IF(OR($O65="",INDEX('Execution Register'!$K$6:$K$105,$O65-5)=""),"",INDEX('Execution Register'!$K$6:$K$105,$O65-5)),"")</f>
        <v/>
      </c>
      <c r="N65" s="10">
        <f>IFERROR(IF(OR($O65="",INDEX('Execution Register'!$L$6:$L$105,$O65-5)=""),"",INDEX('Execution Register'!$L$6:$L$105,$O65-5)),"")</f>
        <v/>
      </c>
      <c r="O65" s="11">
        <f>IFERROR(AGGREGATE(15,6,ROW('Execution Register'!$A$6:$A$105)/(LEFT('Execution Register'!$N$6:$N$105,6)="Open -"),55),"")</f>
        <v/>
      </c>
    </row>
    <row r="66">
      <c r="A66" s="8">
        <f>IFERROR(IF(OR($O66="",INDEX('Execution Register'!$A$6:$A$105,$O66-5)=""),"",INDEX('Execution Register'!$A$6:$A$105,$O66-5)),"")</f>
        <v/>
      </c>
      <c r="B66" s="9">
        <f>IFERROR(IF(OR($O66="",INDEX('Execution Register'!$B$6:$B$105,$O66-5)=""),"",INDEX('Execution Register'!$B$6:$B$105,$O66-5)),"")</f>
        <v/>
      </c>
      <c r="C66" s="8">
        <f>IFERROR(IF(OR($O66="",INDEX('Execution Register'!$C$6:$C$105,$O66-5)=""),"",INDEX('Execution Register'!$C$6:$C$105,$O66-5)),"")</f>
        <v/>
      </c>
      <c r="D66" s="8">
        <f>IFERROR(IF(OR($O66="",INDEX('Execution Register'!$D$6:$D$105,$O66-5)=""),"",INDEX('Execution Register'!$D$6:$D$105,$O66-5)),"")</f>
        <v/>
      </c>
      <c r="E66" s="8">
        <f>IFERROR(IF(OR($O66="",INDEX('Execution Register'!$M$6:$M$105,$O66-5)=""),"",INDEX('Execution Register'!$M$6:$M$105,$O66-5)),"")</f>
        <v/>
      </c>
      <c r="F66" s="8">
        <f>IFERROR(IF(OR($O66="",INDEX('Execution Register'!$N$6:$N$105,$O66-5)=""),"",INDEX('Execution Register'!$N$6:$N$105,$O66-5)),"")</f>
        <v/>
      </c>
      <c r="G66" s="10">
        <f>IFERROR(IF(OR($O66="",INDEX('Execution Register'!$E$6:$E$105,$O66-5)=""),"",INDEX('Execution Register'!$E$6:$E$105,$O66-5)),"")</f>
        <v/>
      </c>
      <c r="H66" s="8">
        <f>IFERROR(IF(OR($O66="",INDEX('Execution Register'!$F$6:$F$105,$O66-5)=""),"",INDEX('Execution Register'!$F$6:$F$105,$O66-5)),"")</f>
        <v/>
      </c>
      <c r="I66" s="10">
        <f>IFERROR(IF(OR($O66="",INDEX('Execution Register'!$G$6:$G$105,$O66-5)=""),"",INDEX('Execution Register'!$G$6:$G$105,$O66-5)),"")</f>
        <v/>
      </c>
      <c r="J66" s="10">
        <f>IFERROR(IF(OR($O66="",INDEX('Execution Register'!$H$6:$H$105,$O66-5)=""),"",INDEX('Execution Register'!$H$6:$H$105,$O66-5)),"")</f>
        <v/>
      </c>
      <c r="K66" s="10">
        <f>IFERROR(IF(OR($O66="",INDEX('Execution Register'!$I$6:$I$105,$O66-5)=""),"",INDEX('Execution Register'!$I$6:$I$105,$O66-5)),"")</f>
        <v/>
      </c>
      <c r="L66" s="8">
        <f>IFERROR(IF(OR($O66="",INDEX('Execution Register'!$J$6:$J$105,$O66-5)=""),"",INDEX('Execution Register'!$J$6:$J$105,$O66-5)),"")</f>
        <v/>
      </c>
      <c r="M66" s="10">
        <f>IFERROR(IF(OR($O66="",INDEX('Execution Register'!$K$6:$K$105,$O66-5)=""),"",INDEX('Execution Register'!$K$6:$K$105,$O66-5)),"")</f>
        <v/>
      </c>
      <c r="N66" s="10">
        <f>IFERROR(IF(OR($O66="",INDEX('Execution Register'!$L$6:$L$105,$O66-5)=""),"",INDEX('Execution Register'!$L$6:$L$105,$O66-5)),"")</f>
        <v/>
      </c>
      <c r="O66" s="11">
        <f>IFERROR(AGGREGATE(15,6,ROW('Execution Register'!$A$6:$A$105)/(LEFT('Execution Register'!$N$6:$N$105,6)="Open -"),56),"")</f>
        <v/>
      </c>
    </row>
    <row r="67">
      <c r="A67" s="8">
        <f>IFERROR(IF(OR($O67="",INDEX('Execution Register'!$A$6:$A$105,$O67-5)=""),"",INDEX('Execution Register'!$A$6:$A$105,$O67-5)),"")</f>
        <v/>
      </c>
      <c r="B67" s="9">
        <f>IFERROR(IF(OR($O67="",INDEX('Execution Register'!$B$6:$B$105,$O67-5)=""),"",INDEX('Execution Register'!$B$6:$B$105,$O67-5)),"")</f>
        <v/>
      </c>
      <c r="C67" s="8">
        <f>IFERROR(IF(OR($O67="",INDEX('Execution Register'!$C$6:$C$105,$O67-5)=""),"",INDEX('Execution Register'!$C$6:$C$105,$O67-5)),"")</f>
        <v/>
      </c>
      <c r="D67" s="8">
        <f>IFERROR(IF(OR($O67="",INDEX('Execution Register'!$D$6:$D$105,$O67-5)=""),"",INDEX('Execution Register'!$D$6:$D$105,$O67-5)),"")</f>
        <v/>
      </c>
      <c r="E67" s="8">
        <f>IFERROR(IF(OR($O67="",INDEX('Execution Register'!$M$6:$M$105,$O67-5)=""),"",INDEX('Execution Register'!$M$6:$M$105,$O67-5)),"")</f>
        <v/>
      </c>
      <c r="F67" s="8">
        <f>IFERROR(IF(OR($O67="",INDEX('Execution Register'!$N$6:$N$105,$O67-5)=""),"",INDEX('Execution Register'!$N$6:$N$105,$O67-5)),"")</f>
        <v/>
      </c>
      <c r="G67" s="10">
        <f>IFERROR(IF(OR($O67="",INDEX('Execution Register'!$E$6:$E$105,$O67-5)=""),"",INDEX('Execution Register'!$E$6:$E$105,$O67-5)),"")</f>
        <v/>
      </c>
      <c r="H67" s="8">
        <f>IFERROR(IF(OR($O67="",INDEX('Execution Register'!$F$6:$F$105,$O67-5)=""),"",INDEX('Execution Register'!$F$6:$F$105,$O67-5)),"")</f>
        <v/>
      </c>
      <c r="I67" s="10">
        <f>IFERROR(IF(OR($O67="",INDEX('Execution Register'!$G$6:$G$105,$O67-5)=""),"",INDEX('Execution Register'!$G$6:$G$105,$O67-5)),"")</f>
        <v/>
      </c>
      <c r="J67" s="10">
        <f>IFERROR(IF(OR($O67="",INDEX('Execution Register'!$H$6:$H$105,$O67-5)=""),"",INDEX('Execution Register'!$H$6:$H$105,$O67-5)),"")</f>
        <v/>
      </c>
      <c r="K67" s="10">
        <f>IFERROR(IF(OR($O67="",INDEX('Execution Register'!$I$6:$I$105,$O67-5)=""),"",INDEX('Execution Register'!$I$6:$I$105,$O67-5)),"")</f>
        <v/>
      </c>
      <c r="L67" s="8">
        <f>IFERROR(IF(OR($O67="",INDEX('Execution Register'!$J$6:$J$105,$O67-5)=""),"",INDEX('Execution Register'!$J$6:$J$105,$O67-5)),"")</f>
        <v/>
      </c>
      <c r="M67" s="10">
        <f>IFERROR(IF(OR($O67="",INDEX('Execution Register'!$K$6:$K$105,$O67-5)=""),"",INDEX('Execution Register'!$K$6:$K$105,$O67-5)),"")</f>
        <v/>
      </c>
      <c r="N67" s="10">
        <f>IFERROR(IF(OR($O67="",INDEX('Execution Register'!$L$6:$L$105,$O67-5)=""),"",INDEX('Execution Register'!$L$6:$L$105,$O67-5)),"")</f>
        <v/>
      </c>
      <c r="O67" s="11">
        <f>IFERROR(AGGREGATE(15,6,ROW('Execution Register'!$A$6:$A$105)/(LEFT('Execution Register'!$N$6:$N$105,6)="Open -"),57),"")</f>
        <v/>
      </c>
    </row>
    <row r="68">
      <c r="A68" s="8">
        <f>IFERROR(IF(OR($O68="",INDEX('Execution Register'!$A$6:$A$105,$O68-5)=""),"",INDEX('Execution Register'!$A$6:$A$105,$O68-5)),"")</f>
        <v/>
      </c>
      <c r="B68" s="9">
        <f>IFERROR(IF(OR($O68="",INDEX('Execution Register'!$B$6:$B$105,$O68-5)=""),"",INDEX('Execution Register'!$B$6:$B$105,$O68-5)),"")</f>
        <v/>
      </c>
      <c r="C68" s="8">
        <f>IFERROR(IF(OR($O68="",INDEX('Execution Register'!$C$6:$C$105,$O68-5)=""),"",INDEX('Execution Register'!$C$6:$C$105,$O68-5)),"")</f>
        <v/>
      </c>
      <c r="D68" s="8">
        <f>IFERROR(IF(OR($O68="",INDEX('Execution Register'!$D$6:$D$105,$O68-5)=""),"",INDEX('Execution Register'!$D$6:$D$105,$O68-5)),"")</f>
        <v/>
      </c>
      <c r="E68" s="8">
        <f>IFERROR(IF(OR($O68="",INDEX('Execution Register'!$M$6:$M$105,$O68-5)=""),"",INDEX('Execution Register'!$M$6:$M$105,$O68-5)),"")</f>
        <v/>
      </c>
      <c r="F68" s="8">
        <f>IFERROR(IF(OR($O68="",INDEX('Execution Register'!$N$6:$N$105,$O68-5)=""),"",INDEX('Execution Register'!$N$6:$N$105,$O68-5)),"")</f>
        <v/>
      </c>
      <c r="G68" s="10">
        <f>IFERROR(IF(OR($O68="",INDEX('Execution Register'!$E$6:$E$105,$O68-5)=""),"",INDEX('Execution Register'!$E$6:$E$105,$O68-5)),"")</f>
        <v/>
      </c>
      <c r="H68" s="8">
        <f>IFERROR(IF(OR($O68="",INDEX('Execution Register'!$F$6:$F$105,$O68-5)=""),"",INDEX('Execution Register'!$F$6:$F$105,$O68-5)),"")</f>
        <v/>
      </c>
      <c r="I68" s="10">
        <f>IFERROR(IF(OR($O68="",INDEX('Execution Register'!$G$6:$G$105,$O68-5)=""),"",INDEX('Execution Register'!$G$6:$G$105,$O68-5)),"")</f>
        <v/>
      </c>
      <c r="J68" s="10">
        <f>IFERROR(IF(OR($O68="",INDEX('Execution Register'!$H$6:$H$105,$O68-5)=""),"",INDEX('Execution Register'!$H$6:$H$105,$O68-5)),"")</f>
        <v/>
      </c>
      <c r="K68" s="10">
        <f>IFERROR(IF(OR($O68="",INDEX('Execution Register'!$I$6:$I$105,$O68-5)=""),"",INDEX('Execution Register'!$I$6:$I$105,$O68-5)),"")</f>
        <v/>
      </c>
      <c r="L68" s="8">
        <f>IFERROR(IF(OR($O68="",INDEX('Execution Register'!$J$6:$J$105,$O68-5)=""),"",INDEX('Execution Register'!$J$6:$J$105,$O68-5)),"")</f>
        <v/>
      </c>
      <c r="M68" s="10">
        <f>IFERROR(IF(OR($O68="",INDEX('Execution Register'!$K$6:$K$105,$O68-5)=""),"",INDEX('Execution Register'!$K$6:$K$105,$O68-5)),"")</f>
        <v/>
      </c>
      <c r="N68" s="10">
        <f>IFERROR(IF(OR($O68="",INDEX('Execution Register'!$L$6:$L$105,$O68-5)=""),"",INDEX('Execution Register'!$L$6:$L$105,$O68-5)),"")</f>
        <v/>
      </c>
      <c r="O68" s="11">
        <f>IFERROR(AGGREGATE(15,6,ROW('Execution Register'!$A$6:$A$105)/(LEFT('Execution Register'!$N$6:$N$105,6)="Open -"),58),"")</f>
        <v/>
      </c>
    </row>
    <row r="69">
      <c r="A69" s="8">
        <f>IFERROR(IF(OR($O69="",INDEX('Execution Register'!$A$6:$A$105,$O69-5)=""),"",INDEX('Execution Register'!$A$6:$A$105,$O69-5)),"")</f>
        <v/>
      </c>
      <c r="B69" s="9">
        <f>IFERROR(IF(OR($O69="",INDEX('Execution Register'!$B$6:$B$105,$O69-5)=""),"",INDEX('Execution Register'!$B$6:$B$105,$O69-5)),"")</f>
        <v/>
      </c>
      <c r="C69" s="8">
        <f>IFERROR(IF(OR($O69="",INDEX('Execution Register'!$C$6:$C$105,$O69-5)=""),"",INDEX('Execution Register'!$C$6:$C$105,$O69-5)),"")</f>
        <v/>
      </c>
      <c r="D69" s="8">
        <f>IFERROR(IF(OR($O69="",INDEX('Execution Register'!$D$6:$D$105,$O69-5)=""),"",INDEX('Execution Register'!$D$6:$D$105,$O69-5)),"")</f>
        <v/>
      </c>
      <c r="E69" s="8">
        <f>IFERROR(IF(OR($O69="",INDEX('Execution Register'!$M$6:$M$105,$O69-5)=""),"",INDEX('Execution Register'!$M$6:$M$105,$O69-5)),"")</f>
        <v/>
      </c>
      <c r="F69" s="8">
        <f>IFERROR(IF(OR($O69="",INDEX('Execution Register'!$N$6:$N$105,$O69-5)=""),"",INDEX('Execution Register'!$N$6:$N$105,$O69-5)),"")</f>
        <v/>
      </c>
      <c r="G69" s="10">
        <f>IFERROR(IF(OR($O69="",INDEX('Execution Register'!$E$6:$E$105,$O69-5)=""),"",INDEX('Execution Register'!$E$6:$E$105,$O69-5)),"")</f>
        <v/>
      </c>
      <c r="H69" s="8">
        <f>IFERROR(IF(OR($O69="",INDEX('Execution Register'!$F$6:$F$105,$O69-5)=""),"",INDEX('Execution Register'!$F$6:$F$105,$O69-5)),"")</f>
        <v/>
      </c>
      <c r="I69" s="10">
        <f>IFERROR(IF(OR($O69="",INDEX('Execution Register'!$G$6:$G$105,$O69-5)=""),"",INDEX('Execution Register'!$G$6:$G$105,$O69-5)),"")</f>
        <v/>
      </c>
      <c r="J69" s="10">
        <f>IFERROR(IF(OR($O69="",INDEX('Execution Register'!$H$6:$H$105,$O69-5)=""),"",INDEX('Execution Register'!$H$6:$H$105,$O69-5)),"")</f>
        <v/>
      </c>
      <c r="K69" s="10">
        <f>IFERROR(IF(OR($O69="",INDEX('Execution Register'!$I$6:$I$105,$O69-5)=""),"",INDEX('Execution Register'!$I$6:$I$105,$O69-5)),"")</f>
        <v/>
      </c>
      <c r="L69" s="8">
        <f>IFERROR(IF(OR($O69="",INDEX('Execution Register'!$J$6:$J$105,$O69-5)=""),"",INDEX('Execution Register'!$J$6:$J$105,$O69-5)),"")</f>
        <v/>
      </c>
      <c r="M69" s="10">
        <f>IFERROR(IF(OR($O69="",INDEX('Execution Register'!$K$6:$K$105,$O69-5)=""),"",INDEX('Execution Register'!$K$6:$K$105,$O69-5)),"")</f>
        <v/>
      </c>
      <c r="N69" s="10">
        <f>IFERROR(IF(OR($O69="",INDEX('Execution Register'!$L$6:$L$105,$O69-5)=""),"",INDEX('Execution Register'!$L$6:$L$105,$O69-5)),"")</f>
        <v/>
      </c>
      <c r="O69" s="11">
        <f>IFERROR(AGGREGATE(15,6,ROW('Execution Register'!$A$6:$A$105)/(LEFT('Execution Register'!$N$6:$N$105,6)="Open -"),59),"")</f>
        <v/>
      </c>
    </row>
    <row r="70">
      <c r="A70" s="8">
        <f>IFERROR(IF(OR($O70="",INDEX('Execution Register'!$A$6:$A$105,$O70-5)=""),"",INDEX('Execution Register'!$A$6:$A$105,$O70-5)),"")</f>
        <v/>
      </c>
      <c r="B70" s="9">
        <f>IFERROR(IF(OR($O70="",INDEX('Execution Register'!$B$6:$B$105,$O70-5)=""),"",INDEX('Execution Register'!$B$6:$B$105,$O70-5)),"")</f>
        <v/>
      </c>
      <c r="C70" s="8">
        <f>IFERROR(IF(OR($O70="",INDEX('Execution Register'!$C$6:$C$105,$O70-5)=""),"",INDEX('Execution Register'!$C$6:$C$105,$O70-5)),"")</f>
        <v/>
      </c>
      <c r="D70" s="8">
        <f>IFERROR(IF(OR($O70="",INDEX('Execution Register'!$D$6:$D$105,$O70-5)=""),"",INDEX('Execution Register'!$D$6:$D$105,$O70-5)),"")</f>
        <v/>
      </c>
      <c r="E70" s="8">
        <f>IFERROR(IF(OR($O70="",INDEX('Execution Register'!$M$6:$M$105,$O70-5)=""),"",INDEX('Execution Register'!$M$6:$M$105,$O70-5)),"")</f>
        <v/>
      </c>
      <c r="F70" s="8">
        <f>IFERROR(IF(OR($O70="",INDEX('Execution Register'!$N$6:$N$105,$O70-5)=""),"",INDEX('Execution Register'!$N$6:$N$105,$O70-5)),"")</f>
        <v/>
      </c>
      <c r="G70" s="10">
        <f>IFERROR(IF(OR($O70="",INDEX('Execution Register'!$E$6:$E$105,$O70-5)=""),"",INDEX('Execution Register'!$E$6:$E$105,$O70-5)),"")</f>
        <v/>
      </c>
      <c r="H70" s="8">
        <f>IFERROR(IF(OR($O70="",INDEX('Execution Register'!$F$6:$F$105,$O70-5)=""),"",INDEX('Execution Register'!$F$6:$F$105,$O70-5)),"")</f>
        <v/>
      </c>
      <c r="I70" s="10">
        <f>IFERROR(IF(OR($O70="",INDEX('Execution Register'!$G$6:$G$105,$O70-5)=""),"",INDEX('Execution Register'!$G$6:$G$105,$O70-5)),"")</f>
        <v/>
      </c>
      <c r="J70" s="10">
        <f>IFERROR(IF(OR($O70="",INDEX('Execution Register'!$H$6:$H$105,$O70-5)=""),"",INDEX('Execution Register'!$H$6:$H$105,$O70-5)),"")</f>
        <v/>
      </c>
      <c r="K70" s="10">
        <f>IFERROR(IF(OR($O70="",INDEX('Execution Register'!$I$6:$I$105,$O70-5)=""),"",INDEX('Execution Register'!$I$6:$I$105,$O70-5)),"")</f>
        <v/>
      </c>
      <c r="L70" s="8">
        <f>IFERROR(IF(OR($O70="",INDEX('Execution Register'!$J$6:$J$105,$O70-5)=""),"",INDEX('Execution Register'!$J$6:$J$105,$O70-5)),"")</f>
        <v/>
      </c>
      <c r="M70" s="10">
        <f>IFERROR(IF(OR($O70="",INDEX('Execution Register'!$K$6:$K$105,$O70-5)=""),"",INDEX('Execution Register'!$K$6:$K$105,$O70-5)),"")</f>
        <v/>
      </c>
      <c r="N70" s="10">
        <f>IFERROR(IF(OR($O70="",INDEX('Execution Register'!$L$6:$L$105,$O70-5)=""),"",INDEX('Execution Register'!$L$6:$L$105,$O70-5)),"")</f>
        <v/>
      </c>
      <c r="O70" s="11">
        <f>IFERROR(AGGREGATE(15,6,ROW('Execution Register'!$A$6:$A$105)/(LEFT('Execution Register'!$N$6:$N$105,6)="Open -"),60),"")</f>
        <v/>
      </c>
    </row>
    <row r="71">
      <c r="A71" s="8">
        <f>IFERROR(IF(OR($O71="",INDEX('Execution Register'!$A$6:$A$105,$O71-5)=""),"",INDEX('Execution Register'!$A$6:$A$105,$O71-5)),"")</f>
        <v/>
      </c>
      <c r="B71" s="9">
        <f>IFERROR(IF(OR($O71="",INDEX('Execution Register'!$B$6:$B$105,$O71-5)=""),"",INDEX('Execution Register'!$B$6:$B$105,$O71-5)),"")</f>
        <v/>
      </c>
      <c r="C71" s="8">
        <f>IFERROR(IF(OR($O71="",INDEX('Execution Register'!$C$6:$C$105,$O71-5)=""),"",INDEX('Execution Register'!$C$6:$C$105,$O71-5)),"")</f>
        <v/>
      </c>
      <c r="D71" s="8">
        <f>IFERROR(IF(OR($O71="",INDEX('Execution Register'!$D$6:$D$105,$O71-5)=""),"",INDEX('Execution Register'!$D$6:$D$105,$O71-5)),"")</f>
        <v/>
      </c>
      <c r="E71" s="8">
        <f>IFERROR(IF(OR($O71="",INDEX('Execution Register'!$M$6:$M$105,$O71-5)=""),"",INDEX('Execution Register'!$M$6:$M$105,$O71-5)),"")</f>
        <v/>
      </c>
      <c r="F71" s="8">
        <f>IFERROR(IF(OR($O71="",INDEX('Execution Register'!$N$6:$N$105,$O71-5)=""),"",INDEX('Execution Register'!$N$6:$N$105,$O71-5)),"")</f>
        <v/>
      </c>
      <c r="G71" s="10">
        <f>IFERROR(IF(OR($O71="",INDEX('Execution Register'!$E$6:$E$105,$O71-5)=""),"",INDEX('Execution Register'!$E$6:$E$105,$O71-5)),"")</f>
        <v/>
      </c>
      <c r="H71" s="8">
        <f>IFERROR(IF(OR($O71="",INDEX('Execution Register'!$F$6:$F$105,$O71-5)=""),"",INDEX('Execution Register'!$F$6:$F$105,$O71-5)),"")</f>
        <v/>
      </c>
      <c r="I71" s="10">
        <f>IFERROR(IF(OR($O71="",INDEX('Execution Register'!$G$6:$G$105,$O71-5)=""),"",INDEX('Execution Register'!$G$6:$G$105,$O71-5)),"")</f>
        <v/>
      </c>
      <c r="J71" s="10">
        <f>IFERROR(IF(OR($O71="",INDEX('Execution Register'!$H$6:$H$105,$O71-5)=""),"",INDEX('Execution Register'!$H$6:$H$105,$O71-5)),"")</f>
        <v/>
      </c>
      <c r="K71" s="10">
        <f>IFERROR(IF(OR($O71="",INDEX('Execution Register'!$I$6:$I$105,$O71-5)=""),"",INDEX('Execution Register'!$I$6:$I$105,$O71-5)),"")</f>
        <v/>
      </c>
      <c r="L71" s="8">
        <f>IFERROR(IF(OR($O71="",INDEX('Execution Register'!$J$6:$J$105,$O71-5)=""),"",INDEX('Execution Register'!$J$6:$J$105,$O71-5)),"")</f>
        <v/>
      </c>
      <c r="M71" s="10">
        <f>IFERROR(IF(OR($O71="",INDEX('Execution Register'!$K$6:$K$105,$O71-5)=""),"",INDEX('Execution Register'!$K$6:$K$105,$O71-5)),"")</f>
        <v/>
      </c>
      <c r="N71" s="10">
        <f>IFERROR(IF(OR($O71="",INDEX('Execution Register'!$L$6:$L$105,$O71-5)=""),"",INDEX('Execution Register'!$L$6:$L$105,$O71-5)),"")</f>
        <v/>
      </c>
      <c r="O71" s="11">
        <f>IFERROR(AGGREGATE(15,6,ROW('Execution Register'!$A$6:$A$105)/(LEFT('Execution Register'!$N$6:$N$105,6)="Open -"),61),"")</f>
        <v/>
      </c>
    </row>
    <row r="72">
      <c r="A72" s="8">
        <f>IFERROR(IF(OR($O72="",INDEX('Execution Register'!$A$6:$A$105,$O72-5)=""),"",INDEX('Execution Register'!$A$6:$A$105,$O72-5)),"")</f>
        <v/>
      </c>
      <c r="B72" s="9">
        <f>IFERROR(IF(OR($O72="",INDEX('Execution Register'!$B$6:$B$105,$O72-5)=""),"",INDEX('Execution Register'!$B$6:$B$105,$O72-5)),"")</f>
        <v/>
      </c>
      <c r="C72" s="8">
        <f>IFERROR(IF(OR($O72="",INDEX('Execution Register'!$C$6:$C$105,$O72-5)=""),"",INDEX('Execution Register'!$C$6:$C$105,$O72-5)),"")</f>
        <v/>
      </c>
      <c r="D72" s="8">
        <f>IFERROR(IF(OR($O72="",INDEX('Execution Register'!$D$6:$D$105,$O72-5)=""),"",INDEX('Execution Register'!$D$6:$D$105,$O72-5)),"")</f>
        <v/>
      </c>
      <c r="E72" s="8">
        <f>IFERROR(IF(OR($O72="",INDEX('Execution Register'!$M$6:$M$105,$O72-5)=""),"",INDEX('Execution Register'!$M$6:$M$105,$O72-5)),"")</f>
        <v/>
      </c>
      <c r="F72" s="8">
        <f>IFERROR(IF(OR($O72="",INDEX('Execution Register'!$N$6:$N$105,$O72-5)=""),"",INDEX('Execution Register'!$N$6:$N$105,$O72-5)),"")</f>
        <v/>
      </c>
      <c r="G72" s="10">
        <f>IFERROR(IF(OR($O72="",INDEX('Execution Register'!$E$6:$E$105,$O72-5)=""),"",INDEX('Execution Register'!$E$6:$E$105,$O72-5)),"")</f>
        <v/>
      </c>
      <c r="H72" s="8">
        <f>IFERROR(IF(OR($O72="",INDEX('Execution Register'!$F$6:$F$105,$O72-5)=""),"",INDEX('Execution Register'!$F$6:$F$105,$O72-5)),"")</f>
        <v/>
      </c>
      <c r="I72" s="10">
        <f>IFERROR(IF(OR($O72="",INDEX('Execution Register'!$G$6:$G$105,$O72-5)=""),"",INDEX('Execution Register'!$G$6:$G$105,$O72-5)),"")</f>
        <v/>
      </c>
      <c r="J72" s="10">
        <f>IFERROR(IF(OR($O72="",INDEX('Execution Register'!$H$6:$H$105,$O72-5)=""),"",INDEX('Execution Register'!$H$6:$H$105,$O72-5)),"")</f>
        <v/>
      </c>
      <c r="K72" s="10">
        <f>IFERROR(IF(OR($O72="",INDEX('Execution Register'!$I$6:$I$105,$O72-5)=""),"",INDEX('Execution Register'!$I$6:$I$105,$O72-5)),"")</f>
        <v/>
      </c>
      <c r="L72" s="8">
        <f>IFERROR(IF(OR($O72="",INDEX('Execution Register'!$J$6:$J$105,$O72-5)=""),"",INDEX('Execution Register'!$J$6:$J$105,$O72-5)),"")</f>
        <v/>
      </c>
      <c r="M72" s="10">
        <f>IFERROR(IF(OR($O72="",INDEX('Execution Register'!$K$6:$K$105,$O72-5)=""),"",INDEX('Execution Register'!$K$6:$K$105,$O72-5)),"")</f>
        <v/>
      </c>
      <c r="N72" s="10">
        <f>IFERROR(IF(OR($O72="",INDEX('Execution Register'!$L$6:$L$105,$O72-5)=""),"",INDEX('Execution Register'!$L$6:$L$105,$O72-5)),"")</f>
        <v/>
      </c>
      <c r="O72" s="11">
        <f>IFERROR(AGGREGATE(15,6,ROW('Execution Register'!$A$6:$A$105)/(LEFT('Execution Register'!$N$6:$N$105,6)="Open -"),62),"")</f>
        <v/>
      </c>
    </row>
    <row r="73">
      <c r="A73" s="8">
        <f>IFERROR(IF(OR($O73="",INDEX('Execution Register'!$A$6:$A$105,$O73-5)=""),"",INDEX('Execution Register'!$A$6:$A$105,$O73-5)),"")</f>
        <v/>
      </c>
      <c r="B73" s="9">
        <f>IFERROR(IF(OR($O73="",INDEX('Execution Register'!$B$6:$B$105,$O73-5)=""),"",INDEX('Execution Register'!$B$6:$B$105,$O73-5)),"")</f>
        <v/>
      </c>
      <c r="C73" s="8">
        <f>IFERROR(IF(OR($O73="",INDEX('Execution Register'!$C$6:$C$105,$O73-5)=""),"",INDEX('Execution Register'!$C$6:$C$105,$O73-5)),"")</f>
        <v/>
      </c>
      <c r="D73" s="8">
        <f>IFERROR(IF(OR($O73="",INDEX('Execution Register'!$D$6:$D$105,$O73-5)=""),"",INDEX('Execution Register'!$D$6:$D$105,$O73-5)),"")</f>
        <v/>
      </c>
      <c r="E73" s="8">
        <f>IFERROR(IF(OR($O73="",INDEX('Execution Register'!$M$6:$M$105,$O73-5)=""),"",INDEX('Execution Register'!$M$6:$M$105,$O73-5)),"")</f>
        <v/>
      </c>
      <c r="F73" s="8">
        <f>IFERROR(IF(OR($O73="",INDEX('Execution Register'!$N$6:$N$105,$O73-5)=""),"",INDEX('Execution Register'!$N$6:$N$105,$O73-5)),"")</f>
        <v/>
      </c>
      <c r="G73" s="10">
        <f>IFERROR(IF(OR($O73="",INDEX('Execution Register'!$E$6:$E$105,$O73-5)=""),"",INDEX('Execution Register'!$E$6:$E$105,$O73-5)),"")</f>
        <v/>
      </c>
      <c r="H73" s="8">
        <f>IFERROR(IF(OR($O73="",INDEX('Execution Register'!$F$6:$F$105,$O73-5)=""),"",INDEX('Execution Register'!$F$6:$F$105,$O73-5)),"")</f>
        <v/>
      </c>
      <c r="I73" s="10">
        <f>IFERROR(IF(OR($O73="",INDEX('Execution Register'!$G$6:$G$105,$O73-5)=""),"",INDEX('Execution Register'!$G$6:$G$105,$O73-5)),"")</f>
        <v/>
      </c>
      <c r="J73" s="10">
        <f>IFERROR(IF(OR($O73="",INDEX('Execution Register'!$H$6:$H$105,$O73-5)=""),"",INDEX('Execution Register'!$H$6:$H$105,$O73-5)),"")</f>
        <v/>
      </c>
      <c r="K73" s="10">
        <f>IFERROR(IF(OR($O73="",INDEX('Execution Register'!$I$6:$I$105,$O73-5)=""),"",INDEX('Execution Register'!$I$6:$I$105,$O73-5)),"")</f>
        <v/>
      </c>
      <c r="L73" s="8">
        <f>IFERROR(IF(OR($O73="",INDEX('Execution Register'!$J$6:$J$105,$O73-5)=""),"",INDEX('Execution Register'!$J$6:$J$105,$O73-5)),"")</f>
        <v/>
      </c>
      <c r="M73" s="10">
        <f>IFERROR(IF(OR($O73="",INDEX('Execution Register'!$K$6:$K$105,$O73-5)=""),"",INDEX('Execution Register'!$K$6:$K$105,$O73-5)),"")</f>
        <v/>
      </c>
      <c r="N73" s="10">
        <f>IFERROR(IF(OR($O73="",INDEX('Execution Register'!$L$6:$L$105,$O73-5)=""),"",INDEX('Execution Register'!$L$6:$L$105,$O73-5)),"")</f>
        <v/>
      </c>
      <c r="O73" s="11">
        <f>IFERROR(AGGREGATE(15,6,ROW('Execution Register'!$A$6:$A$105)/(LEFT('Execution Register'!$N$6:$N$105,6)="Open -"),63),"")</f>
        <v/>
      </c>
    </row>
    <row r="74">
      <c r="A74" s="8">
        <f>IFERROR(IF(OR($O74="",INDEX('Execution Register'!$A$6:$A$105,$O74-5)=""),"",INDEX('Execution Register'!$A$6:$A$105,$O74-5)),"")</f>
        <v/>
      </c>
      <c r="B74" s="9">
        <f>IFERROR(IF(OR($O74="",INDEX('Execution Register'!$B$6:$B$105,$O74-5)=""),"",INDEX('Execution Register'!$B$6:$B$105,$O74-5)),"")</f>
        <v/>
      </c>
      <c r="C74" s="8">
        <f>IFERROR(IF(OR($O74="",INDEX('Execution Register'!$C$6:$C$105,$O74-5)=""),"",INDEX('Execution Register'!$C$6:$C$105,$O74-5)),"")</f>
        <v/>
      </c>
      <c r="D74" s="8">
        <f>IFERROR(IF(OR($O74="",INDEX('Execution Register'!$D$6:$D$105,$O74-5)=""),"",INDEX('Execution Register'!$D$6:$D$105,$O74-5)),"")</f>
        <v/>
      </c>
      <c r="E74" s="8">
        <f>IFERROR(IF(OR($O74="",INDEX('Execution Register'!$M$6:$M$105,$O74-5)=""),"",INDEX('Execution Register'!$M$6:$M$105,$O74-5)),"")</f>
        <v/>
      </c>
      <c r="F74" s="8">
        <f>IFERROR(IF(OR($O74="",INDEX('Execution Register'!$N$6:$N$105,$O74-5)=""),"",INDEX('Execution Register'!$N$6:$N$105,$O74-5)),"")</f>
        <v/>
      </c>
      <c r="G74" s="10">
        <f>IFERROR(IF(OR($O74="",INDEX('Execution Register'!$E$6:$E$105,$O74-5)=""),"",INDEX('Execution Register'!$E$6:$E$105,$O74-5)),"")</f>
        <v/>
      </c>
      <c r="H74" s="8">
        <f>IFERROR(IF(OR($O74="",INDEX('Execution Register'!$F$6:$F$105,$O74-5)=""),"",INDEX('Execution Register'!$F$6:$F$105,$O74-5)),"")</f>
        <v/>
      </c>
      <c r="I74" s="10">
        <f>IFERROR(IF(OR($O74="",INDEX('Execution Register'!$G$6:$G$105,$O74-5)=""),"",INDEX('Execution Register'!$G$6:$G$105,$O74-5)),"")</f>
        <v/>
      </c>
      <c r="J74" s="10">
        <f>IFERROR(IF(OR($O74="",INDEX('Execution Register'!$H$6:$H$105,$O74-5)=""),"",INDEX('Execution Register'!$H$6:$H$105,$O74-5)),"")</f>
        <v/>
      </c>
      <c r="K74" s="10">
        <f>IFERROR(IF(OR($O74="",INDEX('Execution Register'!$I$6:$I$105,$O74-5)=""),"",INDEX('Execution Register'!$I$6:$I$105,$O74-5)),"")</f>
        <v/>
      </c>
      <c r="L74" s="8">
        <f>IFERROR(IF(OR($O74="",INDEX('Execution Register'!$J$6:$J$105,$O74-5)=""),"",INDEX('Execution Register'!$J$6:$J$105,$O74-5)),"")</f>
        <v/>
      </c>
      <c r="M74" s="10">
        <f>IFERROR(IF(OR($O74="",INDEX('Execution Register'!$K$6:$K$105,$O74-5)=""),"",INDEX('Execution Register'!$K$6:$K$105,$O74-5)),"")</f>
        <v/>
      </c>
      <c r="N74" s="10">
        <f>IFERROR(IF(OR($O74="",INDEX('Execution Register'!$L$6:$L$105,$O74-5)=""),"",INDEX('Execution Register'!$L$6:$L$105,$O74-5)),"")</f>
        <v/>
      </c>
      <c r="O74" s="11">
        <f>IFERROR(AGGREGATE(15,6,ROW('Execution Register'!$A$6:$A$105)/(LEFT('Execution Register'!$N$6:$N$105,6)="Open -"),64),"")</f>
        <v/>
      </c>
    </row>
    <row r="75">
      <c r="A75" s="8">
        <f>IFERROR(IF(OR($O75="",INDEX('Execution Register'!$A$6:$A$105,$O75-5)=""),"",INDEX('Execution Register'!$A$6:$A$105,$O75-5)),"")</f>
        <v/>
      </c>
      <c r="B75" s="9">
        <f>IFERROR(IF(OR($O75="",INDEX('Execution Register'!$B$6:$B$105,$O75-5)=""),"",INDEX('Execution Register'!$B$6:$B$105,$O75-5)),"")</f>
        <v/>
      </c>
      <c r="C75" s="8">
        <f>IFERROR(IF(OR($O75="",INDEX('Execution Register'!$C$6:$C$105,$O75-5)=""),"",INDEX('Execution Register'!$C$6:$C$105,$O75-5)),"")</f>
        <v/>
      </c>
      <c r="D75" s="8">
        <f>IFERROR(IF(OR($O75="",INDEX('Execution Register'!$D$6:$D$105,$O75-5)=""),"",INDEX('Execution Register'!$D$6:$D$105,$O75-5)),"")</f>
        <v/>
      </c>
      <c r="E75" s="8">
        <f>IFERROR(IF(OR($O75="",INDEX('Execution Register'!$M$6:$M$105,$O75-5)=""),"",INDEX('Execution Register'!$M$6:$M$105,$O75-5)),"")</f>
        <v/>
      </c>
      <c r="F75" s="8">
        <f>IFERROR(IF(OR($O75="",INDEX('Execution Register'!$N$6:$N$105,$O75-5)=""),"",INDEX('Execution Register'!$N$6:$N$105,$O75-5)),"")</f>
        <v/>
      </c>
      <c r="G75" s="10">
        <f>IFERROR(IF(OR($O75="",INDEX('Execution Register'!$E$6:$E$105,$O75-5)=""),"",INDEX('Execution Register'!$E$6:$E$105,$O75-5)),"")</f>
        <v/>
      </c>
      <c r="H75" s="8">
        <f>IFERROR(IF(OR($O75="",INDEX('Execution Register'!$F$6:$F$105,$O75-5)=""),"",INDEX('Execution Register'!$F$6:$F$105,$O75-5)),"")</f>
        <v/>
      </c>
      <c r="I75" s="10">
        <f>IFERROR(IF(OR($O75="",INDEX('Execution Register'!$G$6:$G$105,$O75-5)=""),"",INDEX('Execution Register'!$G$6:$G$105,$O75-5)),"")</f>
        <v/>
      </c>
      <c r="J75" s="10">
        <f>IFERROR(IF(OR($O75="",INDEX('Execution Register'!$H$6:$H$105,$O75-5)=""),"",INDEX('Execution Register'!$H$6:$H$105,$O75-5)),"")</f>
        <v/>
      </c>
      <c r="K75" s="10">
        <f>IFERROR(IF(OR($O75="",INDEX('Execution Register'!$I$6:$I$105,$O75-5)=""),"",INDEX('Execution Register'!$I$6:$I$105,$O75-5)),"")</f>
        <v/>
      </c>
      <c r="L75" s="8">
        <f>IFERROR(IF(OR($O75="",INDEX('Execution Register'!$J$6:$J$105,$O75-5)=""),"",INDEX('Execution Register'!$J$6:$J$105,$O75-5)),"")</f>
        <v/>
      </c>
      <c r="M75" s="10">
        <f>IFERROR(IF(OR($O75="",INDEX('Execution Register'!$K$6:$K$105,$O75-5)=""),"",INDEX('Execution Register'!$K$6:$K$105,$O75-5)),"")</f>
        <v/>
      </c>
      <c r="N75" s="10">
        <f>IFERROR(IF(OR($O75="",INDEX('Execution Register'!$L$6:$L$105,$O75-5)=""),"",INDEX('Execution Register'!$L$6:$L$105,$O75-5)),"")</f>
        <v/>
      </c>
      <c r="O75" s="11">
        <f>IFERROR(AGGREGATE(15,6,ROW('Execution Register'!$A$6:$A$105)/(LEFT('Execution Register'!$N$6:$N$105,6)="Open -"),65),"")</f>
        <v/>
      </c>
    </row>
    <row r="76">
      <c r="A76" s="8">
        <f>IFERROR(IF(OR($O76="",INDEX('Execution Register'!$A$6:$A$105,$O76-5)=""),"",INDEX('Execution Register'!$A$6:$A$105,$O76-5)),"")</f>
        <v/>
      </c>
      <c r="B76" s="9">
        <f>IFERROR(IF(OR($O76="",INDEX('Execution Register'!$B$6:$B$105,$O76-5)=""),"",INDEX('Execution Register'!$B$6:$B$105,$O76-5)),"")</f>
        <v/>
      </c>
      <c r="C76" s="8">
        <f>IFERROR(IF(OR($O76="",INDEX('Execution Register'!$C$6:$C$105,$O76-5)=""),"",INDEX('Execution Register'!$C$6:$C$105,$O76-5)),"")</f>
        <v/>
      </c>
      <c r="D76" s="8">
        <f>IFERROR(IF(OR($O76="",INDEX('Execution Register'!$D$6:$D$105,$O76-5)=""),"",INDEX('Execution Register'!$D$6:$D$105,$O76-5)),"")</f>
        <v/>
      </c>
      <c r="E76" s="8">
        <f>IFERROR(IF(OR($O76="",INDEX('Execution Register'!$M$6:$M$105,$O76-5)=""),"",INDEX('Execution Register'!$M$6:$M$105,$O76-5)),"")</f>
        <v/>
      </c>
      <c r="F76" s="8">
        <f>IFERROR(IF(OR($O76="",INDEX('Execution Register'!$N$6:$N$105,$O76-5)=""),"",INDEX('Execution Register'!$N$6:$N$105,$O76-5)),"")</f>
        <v/>
      </c>
      <c r="G76" s="10">
        <f>IFERROR(IF(OR($O76="",INDEX('Execution Register'!$E$6:$E$105,$O76-5)=""),"",INDEX('Execution Register'!$E$6:$E$105,$O76-5)),"")</f>
        <v/>
      </c>
      <c r="H76" s="8">
        <f>IFERROR(IF(OR($O76="",INDEX('Execution Register'!$F$6:$F$105,$O76-5)=""),"",INDEX('Execution Register'!$F$6:$F$105,$O76-5)),"")</f>
        <v/>
      </c>
      <c r="I76" s="10">
        <f>IFERROR(IF(OR($O76="",INDEX('Execution Register'!$G$6:$G$105,$O76-5)=""),"",INDEX('Execution Register'!$G$6:$G$105,$O76-5)),"")</f>
        <v/>
      </c>
      <c r="J76" s="10">
        <f>IFERROR(IF(OR($O76="",INDEX('Execution Register'!$H$6:$H$105,$O76-5)=""),"",INDEX('Execution Register'!$H$6:$H$105,$O76-5)),"")</f>
        <v/>
      </c>
      <c r="K76" s="10">
        <f>IFERROR(IF(OR($O76="",INDEX('Execution Register'!$I$6:$I$105,$O76-5)=""),"",INDEX('Execution Register'!$I$6:$I$105,$O76-5)),"")</f>
        <v/>
      </c>
      <c r="L76" s="8">
        <f>IFERROR(IF(OR($O76="",INDEX('Execution Register'!$J$6:$J$105,$O76-5)=""),"",INDEX('Execution Register'!$J$6:$J$105,$O76-5)),"")</f>
        <v/>
      </c>
      <c r="M76" s="10">
        <f>IFERROR(IF(OR($O76="",INDEX('Execution Register'!$K$6:$K$105,$O76-5)=""),"",INDEX('Execution Register'!$K$6:$K$105,$O76-5)),"")</f>
        <v/>
      </c>
      <c r="N76" s="10">
        <f>IFERROR(IF(OR($O76="",INDEX('Execution Register'!$L$6:$L$105,$O76-5)=""),"",INDEX('Execution Register'!$L$6:$L$105,$O76-5)),"")</f>
        <v/>
      </c>
      <c r="O76" s="11">
        <f>IFERROR(AGGREGATE(15,6,ROW('Execution Register'!$A$6:$A$105)/(LEFT('Execution Register'!$N$6:$N$105,6)="Open -"),66),"")</f>
        <v/>
      </c>
    </row>
    <row r="77">
      <c r="A77" s="8">
        <f>IFERROR(IF(OR($O77="",INDEX('Execution Register'!$A$6:$A$105,$O77-5)=""),"",INDEX('Execution Register'!$A$6:$A$105,$O77-5)),"")</f>
        <v/>
      </c>
      <c r="B77" s="9">
        <f>IFERROR(IF(OR($O77="",INDEX('Execution Register'!$B$6:$B$105,$O77-5)=""),"",INDEX('Execution Register'!$B$6:$B$105,$O77-5)),"")</f>
        <v/>
      </c>
      <c r="C77" s="8">
        <f>IFERROR(IF(OR($O77="",INDEX('Execution Register'!$C$6:$C$105,$O77-5)=""),"",INDEX('Execution Register'!$C$6:$C$105,$O77-5)),"")</f>
        <v/>
      </c>
      <c r="D77" s="8">
        <f>IFERROR(IF(OR($O77="",INDEX('Execution Register'!$D$6:$D$105,$O77-5)=""),"",INDEX('Execution Register'!$D$6:$D$105,$O77-5)),"")</f>
        <v/>
      </c>
      <c r="E77" s="8">
        <f>IFERROR(IF(OR($O77="",INDEX('Execution Register'!$M$6:$M$105,$O77-5)=""),"",INDEX('Execution Register'!$M$6:$M$105,$O77-5)),"")</f>
        <v/>
      </c>
      <c r="F77" s="8">
        <f>IFERROR(IF(OR($O77="",INDEX('Execution Register'!$N$6:$N$105,$O77-5)=""),"",INDEX('Execution Register'!$N$6:$N$105,$O77-5)),"")</f>
        <v/>
      </c>
      <c r="G77" s="10">
        <f>IFERROR(IF(OR($O77="",INDEX('Execution Register'!$E$6:$E$105,$O77-5)=""),"",INDEX('Execution Register'!$E$6:$E$105,$O77-5)),"")</f>
        <v/>
      </c>
      <c r="H77" s="8">
        <f>IFERROR(IF(OR($O77="",INDEX('Execution Register'!$F$6:$F$105,$O77-5)=""),"",INDEX('Execution Register'!$F$6:$F$105,$O77-5)),"")</f>
        <v/>
      </c>
      <c r="I77" s="10">
        <f>IFERROR(IF(OR($O77="",INDEX('Execution Register'!$G$6:$G$105,$O77-5)=""),"",INDEX('Execution Register'!$G$6:$G$105,$O77-5)),"")</f>
        <v/>
      </c>
      <c r="J77" s="10">
        <f>IFERROR(IF(OR($O77="",INDEX('Execution Register'!$H$6:$H$105,$O77-5)=""),"",INDEX('Execution Register'!$H$6:$H$105,$O77-5)),"")</f>
        <v/>
      </c>
      <c r="K77" s="10">
        <f>IFERROR(IF(OR($O77="",INDEX('Execution Register'!$I$6:$I$105,$O77-5)=""),"",INDEX('Execution Register'!$I$6:$I$105,$O77-5)),"")</f>
        <v/>
      </c>
      <c r="L77" s="8">
        <f>IFERROR(IF(OR($O77="",INDEX('Execution Register'!$J$6:$J$105,$O77-5)=""),"",INDEX('Execution Register'!$J$6:$J$105,$O77-5)),"")</f>
        <v/>
      </c>
      <c r="M77" s="10">
        <f>IFERROR(IF(OR($O77="",INDEX('Execution Register'!$K$6:$K$105,$O77-5)=""),"",INDEX('Execution Register'!$K$6:$K$105,$O77-5)),"")</f>
        <v/>
      </c>
      <c r="N77" s="10">
        <f>IFERROR(IF(OR($O77="",INDEX('Execution Register'!$L$6:$L$105,$O77-5)=""),"",INDEX('Execution Register'!$L$6:$L$105,$O77-5)),"")</f>
        <v/>
      </c>
      <c r="O77" s="11">
        <f>IFERROR(AGGREGATE(15,6,ROW('Execution Register'!$A$6:$A$105)/(LEFT('Execution Register'!$N$6:$N$105,6)="Open -"),67),"")</f>
        <v/>
      </c>
    </row>
    <row r="78">
      <c r="A78" s="8">
        <f>IFERROR(IF(OR($O78="",INDEX('Execution Register'!$A$6:$A$105,$O78-5)=""),"",INDEX('Execution Register'!$A$6:$A$105,$O78-5)),"")</f>
        <v/>
      </c>
      <c r="B78" s="9">
        <f>IFERROR(IF(OR($O78="",INDEX('Execution Register'!$B$6:$B$105,$O78-5)=""),"",INDEX('Execution Register'!$B$6:$B$105,$O78-5)),"")</f>
        <v/>
      </c>
      <c r="C78" s="8">
        <f>IFERROR(IF(OR($O78="",INDEX('Execution Register'!$C$6:$C$105,$O78-5)=""),"",INDEX('Execution Register'!$C$6:$C$105,$O78-5)),"")</f>
        <v/>
      </c>
      <c r="D78" s="8">
        <f>IFERROR(IF(OR($O78="",INDEX('Execution Register'!$D$6:$D$105,$O78-5)=""),"",INDEX('Execution Register'!$D$6:$D$105,$O78-5)),"")</f>
        <v/>
      </c>
      <c r="E78" s="8">
        <f>IFERROR(IF(OR($O78="",INDEX('Execution Register'!$M$6:$M$105,$O78-5)=""),"",INDEX('Execution Register'!$M$6:$M$105,$O78-5)),"")</f>
        <v/>
      </c>
      <c r="F78" s="8">
        <f>IFERROR(IF(OR($O78="",INDEX('Execution Register'!$N$6:$N$105,$O78-5)=""),"",INDEX('Execution Register'!$N$6:$N$105,$O78-5)),"")</f>
        <v/>
      </c>
      <c r="G78" s="10">
        <f>IFERROR(IF(OR($O78="",INDEX('Execution Register'!$E$6:$E$105,$O78-5)=""),"",INDEX('Execution Register'!$E$6:$E$105,$O78-5)),"")</f>
        <v/>
      </c>
      <c r="H78" s="8">
        <f>IFERROR(IF(OR($O78="",INDEX('Execution Register'!$F$6:$F$105,$O78-5)=""),"",INDEX('Execution Register'!$F$6:$F$105,$O78-5)),"")</f>
        <v/>
      </c>
      <c r="I78" s="10">
        <f>IFERROR(IF(OR($O78="",INDEX('Execution Register'!$G$6:$G$105,$O78-5)=""),"",INDEX('Execution Register'!$G$6:$G$105,$O78-5)),"")</f>
        <v/>
      </c>
      <c r="J78" s="10">
        <f>IFERROR(IF(OR($O78="",INDEX('Execution Register'!$H$6:$H$105,$O78-5)=""),"",INDEX('Execution Register'!$H$6:$H$105,$O78-5)),"")</f>
        <v/>
      </c>
      <c r="K78" s="10">
        <f>IFERROR(IF(OR($O78="",INDEX('Execution Register'!$I$6:$I$105,$O78-5)=""),"",INDEX('Execution Register'!$I$6:$I$105,$O78-5)),"")</f>
        <v/>
      </c>
      <c r="L78" s="8">
        <f>IFERROR(IF(OR($O78="",INDEX('Execution Register'!$J$6:$J$105,$O78-5)=""),"",INDEX('Execution Register'!$J$6:$J$105,$O78-5)),"")</f>
        <v/>
      </c>
      <c r="M78" s="10">
        <f>IFERROR(IF(OR($O78="",INDEX('Execution Register'!$K$6:$K$105,$O78-5)=""),"",INDEX('Execution Register'!$K$6:$K$105,$O78-5)),"")</f>
        <v/>
      </c>
      <c r="N78" s="10">
        <f>IFERROR(IF(OR($O78="",INDEX('Execution Register'!$L$6:$L$105,$O78-5)=""),"",INDEX('Execution Register'!$L$6:$L$105,$O78-5)),"")</f>
        <v/>
      </c>
      <c r="O78" s="11">
        <f>IFERROR(AGGREGATE(15,6,ROW('Execution Register'!$A$6:$A$105)/(LEFT('Execution Register'!$N$6:$N$105,6)="Open -"),68),"")</f>
        <v/>
      </c>
    </row>
    <row r="79">
      <c r="A79" s="8">
        <f>IFERROR(IF(OR($O79="",INDEX('Execution Register'!$A$6:$A$105,$O79-5)=""),"",INDEX('Execution Register'!$A$6:$A$105,$O79-5)),"")</f>
        <v/>
      </c>
      <c r="B79" s="9">
        <f>IFERROR(IF(OR($O79="",INDEX('Execution Register'!$B$6:$B$105,$O79-5)=""),"",INDEX('Execution Register'!$B$6:$B$105,$O79-5)),"")</f>
        <v/>
      </c>
      <c r="C79" s="8">
        <f>IFERROR(IF(OR($O79="",INDEX('Execution Register'!$C$6:$C$105,$O79-5)=""),"",INDEX('Execution Register'!$C$6:$C$105,$O79-5)),"")</f>
        <v/>
      </c>
      <c r="D79" s="8">
        <f>IFERROR(IF(OR($O79="",INDEX('Execution Register'!$D$6:$D$105,$O79-5)=""),"",INDEX('Execution Register'!$D$6:$D$105,$O79-5)),"")</f>
        <v/>
      </c>
      <c r="E79" s="8">
        <f>IFERROR(IF(OR($O79="",INDEX('Execution Register'!$M$6:$M$105,$O79-5)=""),"",INDEX('Execution Register'!$M$6:$M$105,$O79-5)),"")</f>
        <v/>
      </c>
      <c r="F79" s="8">
        <f>IFERROR(IF(OR($O79="",INDEX('Execution Register'!$N$6:$N$105,$O79-5)=""),"",INDEX('Execution Register'!$N$6:$N$105,$O79-5)),"")</f>
        <v/>
      </c>
      <c r="G79" s="10">
        <f>IFERROR(IF(OR($O79="",INDEX('Execution Register'!$E$6:$E$105,$O79-5)=""),"",INDEX('Execution Register'!$E$6:$E$105,$O79-5)),"")</f>
        <v/>
      </c>
      <c r="H79" s="8">
        <f>IFERROR(IF(OR($O79="",INDEX('Execution Register'!$F$6:$F$105,$O79-5)=""),"",INDEX('Execution Register'!$F$6:$F$105,$O79-5)),"")</f>
        <v/>
      </c>
      <c r="I79" s="10">
        <f>IFERROR(IF(OR($O79="",INDEX('Execution Register'!$G$6:$G$105,$O79-5)=""),"",INDEX('Execution Register'!$G$6:$G$105,$O79-5)),"")</f>
        <v/>
      </c>
      <c r="J79" s="10">
        <f>IFERROR(IF(OR($O79="",INDEX('Execution Register'!$H$6:$H$105,$O79-5)=""),"",INDEX('Execution Register'!$H$6:$H$105,$O79-5)),"")</f>
        <v/>
      </c>
      <c r="K79" s="10">
        <f>IFERROR(IF(OR($O79="",INDEX('Execution Register'!$I$6:$I$105,$O79-5)=""),"",INDEX('Execution Register'!$I$6:$I$105,$O79-5)),"")</f>
        <v/>
      </c>
      <c r="L79" s="8">
        <f>IFERROR(IF(OR($O79="",INDEX('Execution Register'!$J$6:$J$105,$O79-5)=""),"",INDEX('Execution Register'!$J$6:$J$105,$O79-5)),"")</f>
        <v/>
      </c>
      <c r="M79" s="10">
        <f>IFERROR(IF(OR($O79="",INDEX('Execution Register'!$K$6:$K$105,$O79-5)=""),"",INDEX('Execution Register'!$K$6:$K$105,$O79-5)),"")</f>
        <v/>
      </c>
      <c r="N79" s="10">
        <f>IFERROR(IF(OR($O79="",INDEX('Execution Register'!$L$6:$L$105,$O79-5)=""),"",INDEX('Execution Register'!$L$6:$L$105,$O79-5)),"")</f>
        <v/>
      </c>
      <c r="O79" s="11">
        <f>IFERROR(AGGREGATE(15,6,ROW('Execution Register'!$A$6:$A$105)/(LEFT('Execution Register'!$N$6:$N$105,6)="Open -"),69),"")</f>
        <v/>
      </c>
    </row>
    <row r="80">
      <c r="A80" s="8">
        <f>IFERROR(IF(OR($O80="",INDEX('Execution Register'!$A$6:$A$105,$O80-5)=""),"",INDEX('Execution Register'!$A$6:$A$105,$O80-5)),"")</f>
        <v/>
      </c>
      <c r="B80" s="9">
        <f>IFERROR(IF(OR($O80="",INDEX('Execution Register'!$B$6:$B$105,$O80-5)=""),"",INDEX('Execution Register'!$B$6:$B$105,$O80-5)),"")</f>
        <v/>
      </c>
      <c r="C80" s="8">
        <f>IFERROR(IF(OR($O80="",INDEX('Execution Register'!$C$6:$C$105,$O80-5)=""),"",INDEX('Execution Register'!$C$6:$C$105,$O80-5)),"")</f>
        <v/>
      </c>
      <c r="D80" s="8">
        <f>IFERROR(IF(OR($O80="",INDEX('Execution Register'!$D$6:$D$105,$O80-5)=""),"",INDEX('Execution Register'!$D$6:$D$105,$O80-5)),"")</f>
        <v/>
      </c>
      <c r="E80" s="8">
        <f>IFERROR(IF(OR($O80="",INDEX('Execution Register'!$M$6:$M$105,$O80-5)=""),"",INDEX('Execution Register'!$M$6:$M$105,$O80-5)),"")</f>
        <v/>
      </c>
      <c r="F80" s="8">
        <f>IFERROR(IF(OR($O80="",INDEX('Execution Register'!$N$6:$N$105,$O80-5)=""),"",INDEX('Execution Register'!$N$6:$N$105,$O80-5)),"")</f>
        <v/>
      </c>
      <c r="G80" s="10">
        <f>IFERROR(IF(OR($O80="",INDEX('Execution Register'!$E$6:$E$105,$O80-5)=""),"",INDEX('Execution Register'!$E$6:$E$105,$O80-5)),"")</f>
        <v/>
      </c>
      <c r="H80" s="8">
        <f>IFERROR(IF(OR($O80="",INDEX('Execution Register'!$F$6:$F$105,$O80-5)=""),"",INDEX('Execution Register'!$F$6:$F$105,$O80-5)),"")</f>
        <v/>
      </c>
      <c r="I80" s="10">
        <f>IFERROR(IF(OR($O80="",INDEX('Execution Register'!$G$6:$G$105,$O80-5)=""),"",INDEX('Execution Register'!$G$6:$G$105,$O80-5)),"")</f>
        <v/>
      </c>
      <c r="J80" s="10">
        <f>IFERROR(IF(OR($O80="",INDEX('Execution Register'!$H$6:$H$105,$O80-5)=""),"",INDEX('Execution Register'!$H$6:$H$105,$O80-5)),"")</f>
        <v/>
      </c>
      <c r="K80" s="10">
        <f>IFERROR(IF(OR($O80="",INDEX('Execution Register'!$I$6:$I$105,$O80-5)=""),"",INDEX('Execution Register'!$I$6:$I$105,$O80-5)),"")</f>
        <v/>
      </c>
      <c r="L80" s="8">
        <f>IFERROR(IF(OR($O80="",INDEX('Execution Register'!$J$6:$J$105,$O80-5)=""),"",INDEX('Execution Register'!$J$6:$J$105,$O80-5)),"")</f>
        <v/>
      </c>
      <c r="M80" s="10">
        <f>IFERROR(IF(OR($O80="",INDEX('Execution Register'!$K$6:$K$105,$O80-5)=""),"",INDEX('Execution Register'!$K$6:$K$105,$O80-5)),"")</f>
        <v/>
      </c>
      <c r="N80" s="10">
        <f>IFERROR(IF(OR($O80="",INDEX('Execution Register'!$L$6:$L$105,$O80-5)=""),"",INDEX('Execution Register'!$L$6:$L$105,$O80-5)),"")</f>
        <v/>
      </c>
      <c r="O80" s="11">
        <f>IFERROR(AGGREGATE(15,6,ROW('Execution Register'!$A$6:$A$105)/(LEFT('Execution Register'!$N$6:$N$105,6)="Open -"),70),"")</f>
        <v/>
      </c>
    </row>
    <row r="81">
      <c r="A81" s="8">
        <f>IFERROR(IF(OR($O81="",INDEX('Execution Register'!$A$6:$A$105,$O81-5)=""),"",INDEX('Execution Register'!$A$6:$A$105,$O81-5)),"")</f>
        <v/>
      </c>
      <c r="B81" s="9">
        <f>IFERROR(IF(OR($O81="",INDEX('Execution Register'!$B$6:$B$105,$O81-5)=""),"",INDEX('Execution Register'!$B$6:$B$105,$O81-5)),"")</f>
        <v/>
      </c>
      <c r="C81" s="8">
        <f>IFERROR(IF(OR($O81="",INDEX('Execution Register'!$C$6:$C$105,$O81-5)=""),"",INDEX('Execution Register'!$C$6:$C$105,$O81-5)),"")</f>
        <v/>
      </c>
      <c r="D81" s="8">
        <f>IFERROR(IF(OR($O81="",INDEX('Execution Register'!$D$6:$D$105,$O81-5)=""),"",INDEX('Execution Register'!$D$6:$D$105,$O81-5)),"")</f>
        <v/>
      </c>
      <c r="E81" s="8">
        <f>IFERROR(IF(OR($O81="",INDEX('Execution Register'!$M$6:$M$105,$O81-5)=""),"",INDEX('Execution Register'!$M$6:$M$105,$O81-5)),"")</f>
        <v/>
      </c>
      <c r="F81" s="8">
        <f>IFERROR(IF(OR($O81="",INDEX('Execution Register'!$N$6:$N$105,$O81-5)=""),"",INDEX('Execution Register'!$N$6:$N$105,$O81-5)),"")</f>
        <v/>
      </c>
      <c r="G81" s="10">
        <f>IFERROR(IF(OR($O81="",INDEX('Execution Register'!$E$6:$E$105,$O81-5)=""),"",INDEX('Execution Register'!$E$6:$E$105,$O81-5)),"")</f>
        <v/>
      </c>
      <c r="H81" s="8">
        <f>IFERROR(IF(OR($O81="",INDEX('Execution Register'!$F$6:$F$105,$O81-5)=""),"",INDEX('Execution Register'!$F$6:$F$105,$O81-5)),"")</f>
        <v/>
      </c>
      <c r="I81" s="10">
        <f>IFERROR(IF(OR($O81="",INDEX('Execution Register'!$G$6:$G$105,$O81-5)=""),"",INDEX('Execution Register'!$G$6:$G$105,$O81-5)),"")</f>
        <v/>
      </c>
      <c r="J81" s="10">
        <f>IFERROR(IF(OR($O81="",INDEX('Execution Register'!$H$6:$H$105,$O81-5)=""),"",INDEX('Execution Register'!$H$6:$H$105,$O81-5)),"")</f>
        <v/>
      </c>
      <c r="K81" s="10">
        <f>IFERROR(IF(OR($O81="",INDEX('Execution Register'!$I$6:$I$105,$O81-5)=""),"",INDEX('Execution Register'!$I$6:$I$105,$O81-5)),"")</f>
        <v/>
      </c>
      <c r="L81" s="8">
        <f>IFERROR(IF(OR($O81="",INDEX('Execution Register'!$J$6:$J$105,$O81-5)=""),"",INDEX('Execution Register'!$J$6:$J$105,$O81-5)),"")</f>
        <v/>
      </c>
      <c r="M81" s="10">
        <f>IFERROR(IF(OR($O81="",INDEX('Execution Register'!$K$6:$K$105,$O81-5)=""),"",INDEX('Execution Register'!$K$6:$K$105,$O81-5)),"")</f>
        <v/>
      </c>
      <c r="N81" s="10">
        <f>IFERROR(IF(OR($O81="",INDEX('Execution Register'!$L$6:$L$105,$O81-5)=""),"",INDEX('Execution Register'!$L$6:$L$105,$O81-5)),"")</f>
        <v/>
      </c>
      <c r="O81" s="11">
        <f>IFERROR(AGGREGATE(15,6,ROW('Execution Register'!$A$6:$A$105)/(LEFT('Execution Register'!$N$6:$N$105,6)="Open -"),71),"")</f>
        <v/>
      </c>
    </row>
    <row r="82">
      <c r="A82" s="8">
        <f>IFERROR(IF(OR($O82="",INDEX('Execution Register'!$A$6:$A$105,$O82-5)=""),"",INDEX('Execution Register'!$A$6:$A$105,$O82-5)),"")</f>
        <v/>
      </c>
      <c r="B82" s="9">
        <f>IFERROR(IF(OR($O82="",INDEX('Execution Register'!$B$6:$B$105,$O82-5)=""),"",INDEX('Execution Register'!$B$6:$B$105,$O82-5)),"")</f>
        <v/>
      </c>
      <c r="C82" s="8">
        <f>IFERROR(IF(OR($O82="",INDEX('Execution Register'!$C$6:$C$105,$O82-5)=""),"",INDEX('Execution Register'!$C$6:$C$105,$O82-5)),"")</f>
        <v/>
      </c>
      <c r="D82" s="8">
        <f>IFERROR(IF(OR($O82="",INDEX('Execution Register'!$D$6:$D$105,$O82-5)=""),"",INDEX('Execution Register'!$D$6:$D$105,$O82-5)),"")</f>
        <v/>
      </c>
      <c r="E82" s="8">
        <f>IFERROR(IF(OR($O82="",INDEX('Execution Register'!$M$6:$M$105,$O82-5)=""),"",INDEX('Execution Register'!$M$6:$M$105,$O82-5)),"")</f>
        <v/>
      </c>
      <c r="F82" s="8">
        <f>IFERROR(IF(OR($O82="",INDEX('Execution Register'!$N$6:$N$105,$O82-5)=""),"",INDEX('Execution Register'!$N$6:$N$105,$O82-5)),"")</f>
        <v/>
      </c>
      <c r="G82" s="10">
        <f>IFERROR(IF(OR($O82="",INDEX('Execution Register'!$E$6:$E$105,$O82-5)=""),"",INDEX('Execution Register'!$E$6:$E$105,$O82-5)),"")</f>
        <v/>
      </c>
      <c r="H82" s="8">
        <f>IFERROR(IF(OR($O82="",INDEX('Execution Register'!$F$6:$F$105,$O82-5)=""),"",INDEX('Execution Register'!$F$6:$F$105,$O82-5)),"")</f>
        <v/>
      </c>
      <c r="I82" s="10">
        <f>IFERROR(IF(OR($O82="",INDEX('Execution Register'!$G$6:$G$105,$O82-5)=""),"",INDEX('Execution Register'!$G$6:$G$105,$O82-5)),"")</f>
        <v/>
      </c>
      <c r="J82" s="10">
        <f>IFERROR(IF(OR($O82="",INDEX('Execution Register'!$H$6:$H$105,$O82-5)=""),"",INDEX('Execution Register'!$H$6:$H$105,$O82-5)),"")</f>
        <v/>
      </c>
      <c r="K82" s="10">
        <f>IFERROR(IF(OR($O82="",INDEX('Execution Register'!$I$6:$I$105,$O82-5)=""),"",INDEX('Execution Register'!$I$6:$I$105,$O82-5)),"")</f>
        <v/>
      </c>
      <c r="L82" s="8">
        <f>IFERROR(IF(OR($O82="",INDEX('Execution Register'!$J$6:$J$105,$O82-5)=""),"",INDEX('Execution Register'!$J$6:$J$105,$O82-5)),"")</f>
        <v/>
      </c>
      <c r="M82" s="10">
        <f>IFERROR(IF(OR($O82="",INDEX('Execution Register'!$K$6:$K$105,$O82-5)=""),"",INDEX('Execution Register'!$K$6:$K$105,$O82-5)),"")</f>
        <v/>
      </c>
      <c r="N82" s="10">
        <f>IFERROR(IF(OR($O82="",INDEX('Execution Register'!$L$6:$L$105,$O82-5)=""),"",INDEX('Execution Register'!$L$6:$L$105,$O82-5)),"")</f>
        <v/>
      </c>
      <c r="O82" s="11">
        <f>IFERROR(AGGREGATE(15,6,ROW('Execution Register'!$A$6:$A$105)/(LEFT('Execution Register'!$N$6:$N$105,6)="Open -"),72),"")</f>
        <v/>
      </c>
    </row>
    <row r="83">
      <c r="A83" s="8">
        <f>IFERROR(IF(OR($O83="",INDEX('Execution Register'!$A$6:$A$105,$O83-5)=""),"",INDEX('Execution Register'!$A$6:$A$105,$O83-5)),"")</f>
        <v/>
      </c>
      <c r="B83" s="9">
        <f>IFERROR(IF(OR($O83="",INDEX('Execution Register'!$B$6:$B$105,$O83-5)=""),"",INDEX('Execution Register'!$B$6:$B$105,$O83-5)),"")</f>
        <v/>
      </c>
      <c r="C83" s="8">
        <f>IFERROR(IF(OR($O83="",INDEX('Execution Register'!$C$6:$C$105,$O83-5)=""),"",INDEX('Execution Register'!$C$6:$C$105,$O83-5)),"")</f>
        <v/>
      </c>
      <c r="D83" s="8">
        <f>IFERROR(IF(OR($O83="",INDEX('Execution Register'!$D$6:$D$105,$O83-5)=""),"",INDEX('Execution Register'!$D$6:$D$105,$O83-5)),"")</f>
        <v/>
      </c>
      <c r="E83" s="8">
        <f>IFERROR(IF(OR($O83="",INDEX('Execution Register'!$M$6:$M$105,$O83-5)=""),"",INDEX('Execution Register'!$M$6:$M$105,$O83-5)),"")</f>
        <v/>
      </c>
      <c r="F83" s="8">
        <f>IFERROR(IF(OR($O83="",INDEX('Execution Register'!$N$6:$N$105,$O83-5)=""),"",INDEX('Execution Register'!$N$6:$N$105,$O83-5)),"")</f>
        <v/>
      </c>
      <c r="G83" s="10">
        <f>IFERROR(IF(OR($O83="",INDEX('Execution Register'!$E$6:$E$105,$O83-5)=""),"",INDEX('Execution Register'!$E$6:$E$105,$O83-5)),"")</f>
        <v/>
      </c>
      <c r="H83" s="8">
        <f>IFERROR(IF(OR($O83="",INDEX('Execution Register'!$F$6:$F$105,$O83-5)=""),"",INDEX('Execution Register'!$F$6:$F$105,$O83-5)),"")</f>
        <v/>
      </c>
      <c r="I83" s="10">
        <f>IFERROR(IF(OR($O83="",INDEX('Execution Register'!$G$6:$G$105,$O83-5)=""),"",INDEX('Execution Register'!$G$6:$G$105,$O83-5)),"")</f>
        <v/>
      </c>
      <c r="J83" s="10">
        <f>IFERROR(IF(OR($O83="",INDEX('Execution Register'!$H$6:$H$105,$O83-5)=""),"",INDEX('Execution Register'!$H$6:$H$105,$O83-5)),"")</f>
        <v/>
      </c>
      <c r="K83" s="10">
        <f>IFERROR(IF(OR($O83="",INDEX('Execution Register'!$I$6:$I$105,$O83-5)=""),"",INDEX('Execution Register'!$I$6:$I$105,$O83-5)),"")</f>
        <v/>
      </c>
      <c r="L83" s="8">
        <f>IFERROR(IF(OR($O83="",INDEX('Execution Register'!$J$6:$J$105,$O83-5)=""),"",INDEX('Execution Register'!$J$6:$J$105,$O83-5)),"")</f>
        <v/>
      </c>
      <c r="M83" s="10">
        <f>IFERROR(IF(OR($O83="",INDEX('Execution Register'!$K$6:$K$105,$O83-5)=""),"",INDEX('Execution Register'!$K$6:$K$105,$O83-5)),"")</f>
        <v/>
      </c>
      <c r="N83" s="10">
        <f>IFERROR(IF(OR($O83="",INDEX('Execution Register'!$L$6:$L$105,$O83-5)=""),"",INDEX('Execution Register'!$L$6:$L$105,$O83-5)),"")</f>
        <v/>
      </c>
      <c r="O83" s="11">
        <f>IFERROR(AGGREGATE(15,6,ROW('Execution Register'!$A$6:$A$105)/(LEFT('Execution Register'!$N$6:$N$105,6)="Open -"),73),"")</f>
        <v/>
      </c>
    </row>
    <row r="84">
      <c r="A84" s="8">
        <f>IFERROR(IF(OR($O84="",INDEX('Execution Register'!$A$6:$A$105,$O84-5)=""),"",INDEX('Execution Register'!$A$6:$A$105,$O84-5)),"")</f>
        <v/>
      </c>
      <c r="B84" s="9">
        <f>IFERROR(IF(OR($O84="",INDEX('Execution Register'!$B$6:$B$105,$O84-5)=""),"",INDEX('Execution Register'!$B$6:$B$105,$O84-5)),"")</f>
        <v/>
      </c>
      <c r="C84" s="8">
        <f>IFERROR(IF(OR($O84="",INDEX('Execution Register'!$C$6:$C$105,$O84-5)=""),"",INDEX('Execution Register'!$C$6:$C$105,$O84-5)),"")</f>
        <v/>
      </c>
      <c r="D84" s="8">
        <f>IFERROR(IF(OR($O84="",INDEX('Execution Register'!$D$6:$D$105,$O84-5)=""),"",INDEX('Execution Register'!$D$6:$D$105,$O84-5)),"")</f>
        <v/>
      </c>
      <c r="E84" s="8">
        <f>IFERROR(IF(OR($O84="",INDEX('Execution Register'!$M$6:$M$105,$O84-5)=""),"",INDEX('Execution Register'!$M$6:$M$105,$O84-5)),"")</f>
        <v/>
      </c>
      <c r="F84" s="8">
        <f>IFERROR(IF(OR($O84="",INDEX('Execution Register'!$N$6:$N$105,$O84-5)=""),"",INDEX('Execution Register'!$N$6:$N$105,$O84-5)),"")</f>
        <v/>
      </c>
      <c r="G84" s="10">
        <f>IFERROR(IF(OR($O84="",INDEX('Execution Register'!$E$6:$E$105,$O84-5)=""),"",INDEX('Execution Register'!$E$6:$E$105,$O84-5)),"")</f>
        <v/>
      </c>
      <c r="H84" s="8">
        <f>IFERROR(IF(OR($O84="",INDEX('Execution Register'!$F$6:$F$105,$O84-5)=""),"",INDEX('Execution Register'!$F$6:$F$105,$O84-5)),"")</f>
        <v/>
      </c>
      <c r="I84" s="10">
        <f>IFERROR(IF(OR($O84="",INDEX('Execution Register'!$G$6:$G$105,$O84-5)=""),"",INDEX('Execution Register'!$G$6:$G$105,$O84-5)),"")</f>
        <v/>
      </c>
      <c r="J84" s="10">
        <f>IFERROR(IF(OR($O84="",INDEX('Execution Register'!$H$6:$H$105,$O84-5)=""),"",INDEX('Execution Register'!$H$6:$H$105,$O84-5)),"")</f>
        <v/>
      </c>
      <c r="K84" s="10">
        <f>IFERROR(IF(OR($O84="",INDEX('Execution Register'!$I$6:$I$105,$O84-5)=""),"",INDEX('Execution Register'!$I$6:$I$105,$O84-5)),"")</f>
        <v/>
      </c>
      <c r="L84" s="8">
        <f>IFERROR(IF(OR($O84="",INDEX('Execution Register'!$J$6:$J$105,$O84-5)=""),"",INDEX('Execution Register'!$J$6:$J$105,$O84-5)),"")</f>
        <v/>
      </c>
      <c r="M84" s="10">
        <f>IFERROR(IF(OR($O84="",INDEX('Execution Register'!$K$6:$K$105,$O84-5)=""),"",INDEX('Execution Register'!$K$6:$K$105,$O84-5)),"")</f>
        <v/>
      </c>
      <c r="N84" s="10">
        <f>IFERROR(IF(OR($O84="",INDEX('Execution Register'!$L$6:$L$105,$O84-5)=""),"",INDEX('Execution Register'!$L$6:$L$105,$O84-5)),"")</f>
        <v/>
      </c>
      <c r="O84" s="11">
        <f>IFERROR(AGGREGATE(15,6,ROW('Execution Register'!$A$6:$A$105)/(LEFT('Execution Register'!$N$6:$N$105,6)="Open -"),74),"")</f>
        <v/>
      </c>
    </row>
    <row r="85">
      <c r="A85" s="8">
        <f>IFERROR(IF(OR($O85="",INDEX('Execution Register'!$A$6:$A$105,$O85-5)=""),"",INDEX('Execution Register'!$A$6:$A$105,$O85-5)),"")</f>
        <v/>
      </c>
      <c r="B85" s="9">
        <f>IFERROR(IF(OR($O85="",INDEX('Execution Register'!$B$6:$B$105,$O85-5)=""),"",INDEX('Execution Register'!$B$6:$B$105,$O85-5)),"")</f>
        <v/>
      </c>
      <c r="C85" s="8">
        <f>IFERROR(IF(OR($O85="",INDEX('Execution Register'!$C$6:$C$105,$O85-5)=""),"",INDEX('Execution Register'!$C$6:$C$105,$O85-5)),"")</f>
        <v/>
      </c>
      <c r="D85" s="8">
        <f>IFERROR(IF(OR($O85="",INDEX('Execution Register'!$D$6:$D$105,$O85-5)=""),"",INDEX('Execution Register'!$D$6:$D$105,$O85-5)),"")</f>
        <v/>
      </c>
      <c r="E85" s="8">
        <f>IFERROR(IF(OR($O85="",INDEX('Execution Register'!$M$6:$M$105,$O85-5)=""),"",INDEX('Execution Register'!$M$6:$M$105,$O85-5)),"")</f>
        <v/>
      </c>
      <c r="F85" s="8">
        <f>IFERROR(IF(OR($O85="",INDEX('Execution Register'!$N$6:$N$105,$O85-5)=""),"",INDEX('Execution Register'!$N$6:$N$105,$O85-5)),"")</f>
        <v/>
      </c>
      <c r="G85" s="10">
        <f>IFERROR(IF(OR($O85="",INDEX('Execution Register'!$E$6:$E$105,$O85-5)=""),"",INDEX('Execution Register'!$E$6:$E$105,$O85-5)),"")</f>
        <v/>
      </c>
      <c r="H85" s="8">
        <f>IFERROR(IF(OR($O85="",INDEX('Execution Register'!$F$6:$F$105,$O85-5)=""),"",INDEX('Execution Register'!$F$6:$F$105,$O85-5)),"")</f>
        <v/>
      </c>
      <c r="I85" s="10">
        <f>IFERROR(IF(OR($O85="",INDEX('Execution Register'!$G$6:$G$105,$O85-5)=""),"",INDEX('Execution Register'!$G$6:$G$105,$O85-5)),"")</f>
        <v/>
      </c>
      <c r="J85" s="10">
        <f>IFERROR(IF(OR($O85="",INDEX('Execution Register'!$H$6:$H$105,$O85-5)=""),"",INDEX('Execution Register'!$H$6:$H$105,$O85-5)),"")</f>
        <v/>
      </c>
      <c r="K85" s="10">
        <f>IFERROR(IF(OR($O85="",INDEX('Execution Register'!$I$6:$I$105,$O85-5)=""),"",INDEX('Execution Register'!$I$6:$I$105,$O85-5)),"")</f>
        <v/>
      </c>
      <c r="L85" s="8">
        <f>IFERROR(IF(OR($O85="",INDEX('Execution Register'!$J$6:$J$105,$O85-5)=""),"",INDEX('Execution Register'!$J$6:$J$105,$O85-5)),"")</f>
        <v/>
      </c>
      <c r="M85" s="10">
        <f>IFERROR(IF(OR($O85="",INDEX('Execution Register'!$K$6:$K$105,$O85-5)=""),"",INDEX('Execution Register'!$K$6:$K$105,$O85-5)),"")</f>
        <v/>
      </c>
      <c r="N85" s="10">
        <f>IFERROR(IF(OR($O85="",INDEX('Execution Register'!$L$6:$L$105,$O85-5)=""),"",INDEX('Execution Register'!$L$6:$L$105,$O85-5)),"")</f>
        <v/>
      </c>
      <c r="O85" s="11">
        <f>IFERROR(AGGREGATE(15,6,ROW('Execution Register'!$A$6:$A$105)/(LEFT('Execution Register'!$N$6:$N$105,6)="Open -"),75),"")</f>
        <v/>
      </c>
    </row>
    <row r="86">
      <c r="A86" s="8">
        <f>IFERROR(IF(OR($O86="",INDEX('Execution Register'!$A$6:$A$105,$O86-5)=""),"",INDEX('Execution Register'!$A$6:$A$105,$O86-5)),"")</f>
        <v/>
      </c>
      <c r="B86" s="9">
        <f>IFERROR(IF(OR($O86="",INDEX('Execution Register'!$B$6:$B$105,$O86-5)=""),"",INDEX('Execution Register'!$B$6:$B$105,$O86-5)),"")</f>
        <v/>
      </c>
      <c r="C86" s="8">
        <f>IFERROR(IF(OR($O86="",INDEX('Execution Register'!$C$6:$C$105,$O86-5)=""),"",INDEX('Execution Register'!$C$6:$C$105,$O86-5)),"")</f>
        <v/>
      </c>
      <c r="D86" s="8">
        <f>IFERROR(IF(OR($O86="",INDEX('Execution Register'!$D$6:$D$105,$O86-5)=""),"",INDEX('Execution Register'!$D$6:$D$105,$O86-5)),"")</f>
        <v/>
      </c>
      <c r="E86" s="8">
        <f>IFERROR(IF(OR($O86="",INDEX('Execution Register'!$M$6:$M$105,$O86-5)=""),"",INDEX('Execution Register'!$M$6:$M$105,$O86-5)),"")</f>
        <v/>
      </c>
      <c r="F86" s="8">
        <f>IFERROR(IF(OR($O86="",INDEX('Execution Register'!$N$6:$N$105,$O86-5)=""),"",INDEX('Execution Register'!$N$6:$N$105,$O86-5)),"")</f>
        <v/>
      </c>
      <c r="G86" s="10">
        <f>IFERROR(IF(OR($O86="",INDEX('Execution Register'!$E$6:$E$105,$O86-5)=""),"",INDEX('Execution Register'!$E$6:$E$105,$O86-5)),"")</f>
        <v/>
      </c>
      <c r="H86" s="8">
        <f>IFERROR(IF(OR($O86="",INDEX('Execution Register'!$F$6:$F$105,$O86-5)=""),"",INDEX('Execution Register'!$F$6:$F$105,$O86-5)),"")</f>
        <v/>
      </c>
      <c r="I86" s="10">
        <f>IFERROR(IF(OR($O86="",INDEX('Execution Register'!$G$6:$G$105,$O86-5)=""),"",INDEX('Execution Register'!$G$6:$G$105,$O86-5)),"")</f>
        <v/>
      </c>
      <c r="J86" s="10">
        <f>IFERROR(IF(OR($O86="",INDEX('Execution Register'!$H$6:$H$105,$O86-5)=""),"",INDEX('Execution Register'!$H$6:$H$105,$O86-5)),"")</f>
        <v/>
      </c>
      <c r="K86" s="10">
        <f>IFERROR(IF(OR($O86="",INDEX('Execution Register'!$I$6:$I$105,$O86-5)=""),"",INDEX('Execution Register'!$I$6:$I$105,$O86-5)),"")</f>
        <v/>
      </c>
      <c r="L86" s="8">
        <f>IFERROR(IF(OR($O86="",INDEX('Execution Register'!$J$6:$J$105,$O86-5)=""),"",INDEX('Execution Register'!$J$6:$J$105,$O86-5)),"")</f>
        <v/>
      </c>
      <c r="M86" s="10">
        <f>IFERROR(IF(OR($O86="",INDEX('Execution Register'!$K$6:$K$105,$O86-5)=""),"",INDEX('Execution Register'!$K$6:$K$105,$O86-5)),"")</f>
        <v/>
      </c>
      <c r="N86" s="10">
        <f>IFERROR(IF(OR($O86="",INDEX('Execution Register'!$L$6:$L$105,$O86-5)=""),"",INDEX('Execution Register'!$L$6:$L$105,$O86-5)),"")</f>
        <v/>
      </c>
      <c r="O86" s="11">
        <f>IFERROR(AGGREGATE(15,6,ROW('Execution Register'!$A$6:$A$105)/(LEFT('Execution Register'!$N$6:$N$105,6)="Open -"),76),"")</f>
        <v/>
      </c>
    </row>
    <row r="87">
      <c r="A87" s="8">
        <f>IFERROR(IF(OR($O87="",INDEX('Execution Register'!$A$6:$A$105,$O87-5)=""),"",INDEX('Execution Register'!$A$6:$A$105,$O87-5)),"")</f>
        <v/>
      </c>
      <c r="B87" s="9">
        <f>IFERROR(IF(OR($O87="",INDEX('Execution Register'!$B$6:$B$105,$O87-5)=""),"",INDEX('Execution Register'!$B$6:$B$105,$O87-5)),"")</f>
        <v/>
      </c>
      <c r="C87" s="8">
        <f>IFERROR(IF(OR($O87="",INDEX('Execution Register'!$C$6:$C$105,$O87-5)=""),"",INDEX('Execution Register'!$C$6:$C$105,$O87-5)),"")</f>
        <v/>
      </c>
      <c r="D87" s="8">
        <f>IFERROR(IF(OR($O87="",INDEX('Execution Register'!$D$6:$D$105,$O87-5)=""),"",INDEX('Execution Register'!$D$6:$D$105,$O87-5)),"")</f>
        <v/>
      </c>
      <c r="E87" s="8">
        <f>IFERROR(IF(OR($O87="",INDEX('Execution Register'!$M$6:$M$105,$O87-5)=""),"",INDEX('Execution Register'!$M$6:$M$105,$O87-5)),"")</f>
        <v/>
      </c>
      <c r="F87" s="8">
        <f>IFERROR(IF(OR($O87="",INDEX('Execution Register'!$N$6:$N$105,$O87-5)=""),"",INDEX('Execution Register'!$N$6:$N$105,$O87-5)),"")</f>
        <v/>
      </c>
      <c r="G87" s="10">
        <f>IFERROR(IF(OR($O87="",INDEX('Execution Register'!$E$6:$E$105,$O87-5)=""),"",INDEX('Execution Register'!$E$6:$E$105,$O87-5)),"")</f>
        <v/>
      </c>
      <c r="H87" s="8">
        <f>IFERROR(IF(OR($O87="",INDEX('Execution Register'!$F$6:$F$105,$O87-5)=""),"",INDEX('Execution Register'!$F$6:$F$105,$O87-5)),"")</f>
        <v/>
      </c>
      <c r="I87" s="10">
        <f>IFERROR(IF(OR($O87="",INDEX('Execution Register'!$G$6:$G$105,$O87-5)=""),"",INDEX('Execution Register'!$G$6:$G$105,$O87-5)),"")</f>
        <v/>
      </c>
      <c r="J87" s="10">
        <f>IFERROR(IF(OR($O87="",INDEX('Execution Register'!$H$6:$H$105,$O87-5)=""),"",INDEX('Execution Register'!$H$6:$H$105,$O87-5)),"")</f>
        <v/>
      </c>
      <c r="K87" s="10">
        <f>IFERROR(IF(OR($O87="",INDEX('Execution Register'!$I$6:$I$105,$O87-5)=""),"",INDEX('Execution Register'!$I$6:$I$105,$O87-5)),"")</f>
        <v/>
      </c>
      <c r="L87" s="8">
        <f>IFERROR(IF(OR($O87="",INDEX('Execution Register'!$J$6:$J$105,$O87-5)=""),"",INDEX('Execution Register'!$J$6:$J$105,$O87-5)),"")</f>
        <v/>
      </c>
      <c r="M87" s="10">
        <f>IFERROR(IF(OR($O87="",INDEX('Execution Register'!$K$6:$K$105,$O87-5)=""),"",INDEX('Execution Register'!$K$6:$K$105,$O87-5)),"")</f>
        <v/>
      </c>
      <c r="N87" s="10">
        <f>IFERROR(IF(OR($O87="",INDEX('Execution Register'!$L$6:$L$105,$O87-5)=""),"",INDEX('Execution Register'!$L$6:$L$105,$O87-5)),"")</f>
        <v/>
      </c>
      <c r="O87" s="11">
        <f>IFERROR(AGGREGATE(15,6,ROW('Execution Register'!$A$6:$A$105)/(LEFT('Execution Register'!$N$6:$N$105,6)="Open -"),77),"")</f>
        <v/>
      </c>
    </row>
    <row r="88">
      <c r="A88" s="8">
        <f>IFERROR(IF(OR($O88="",INDEX('Execution Register'!$A$6:$A$105,$O88-5)=""),"",INDEX('Execution Register'!$A$6:$A$105,$O88-5)),"")</f>
        <v/>
      </c>
      <c r="B88" s="9">
        <f>IFERROR(IF(OR($O88="",INDEX('Execution Register'!$B$6:$B$105,$O88-5)=""),"",INDEX('Execution Register'!$B$6:$B$105,$O88-5)),"")</f>
        <v/>
      </c>
      <c r="C88" s="8">
        <f>IFERROR(IF(OR($O88="",INDEX('Execution Register'!$C$6:$C$105,$O88-5)=""),"",INDEX('Execution Register'!$C$6:$C$105,$O88-5)),"")</f>
        <v/>
      </c>
      <c r="D88" s="8">
        <f>IFERROR(IF(OR($O88="",INDEX('Execution Register'!$D$6:$D$105,$O88-5)=""),"",INDEX('Execution Register'!$D$6:$D$105,$O88-5)),"")</f>
        <v/>
      </c>
      <c r="E88" s="8">
        <f>IFERROR(IF(OR($O88="",INDEX('Execution Register'!$M$6:$M$105,$O88-5)=""),"",INDEX('Execution Register'!$M$6:$M$105,$O88-5)),"")</f>
        <v/>
      </c>
      <c r="F88" s="8">
        <f>IFERROR(IF(OR($O88="",INDEX('Execution Register'!$N$6:$N$105,$O88-5)=""),"",INDEX('Execution Register'!$N$6:$N$105,$O88-5)),"")</f>
        <v/>
      </c>
      <c r="G88" s="10">
        <f>IFERROR(IF(OR($O88="",INDEX('Execution Register'!$E$6:$E$105,$O88-5)=""),"",INDEX('Execution Register'!$E$6:$E$105,$O88-5)),"")</f>
        <v/>
      </c>
      <c r="H88" s="8">
        <f>IFERROR(IF(OR($O88="",INDEX('Execution Register'!$F$6:$F$105,$O88-5)=""),"",INDEX('Execution Register'!$F$6:$F$105,$O88-5)),"")</f>
        <v/>
      </c>
      <c r="I88" s="10">
        <f>IFERROR(IF(OR($O88="",INDEX('Execution Register'!$G$6:$G$105,$O88-5)=""),"",INDEX('Execution Register'!$G$6:$G$105,$O88-5)),"")</f>
        <v/>
      </c>
      <c r="J88" s="10">
        <f>IFERROR(IF(OR($O88="",INDEX('Execution Register'!$H$6:$H$105,$O88-5)=""),"",INDEX('Execution Register'!$H$6:$H$105,$O88-5)),"")</f>
        <v/>
      </c>
      <c r="K88" s="10">
        <f>IFERROR(IF(OR($O88="",INDEX('Execution Register'!$I$6:$I$105,$O88-5)=""),"",INDEX('Execution Register'!$I$6:$I$105,$O88-5)),"")</f>
        <v/>
      </c>
      <c r="L88" s="8">
        <f>IFERROR(IF(OR($O88="",INDEX('Execution Register'!$J$6:$J$105,$O88-5)=""),"",INDEX('Execution Register'!$J$6:$J$105,$O88-5)),"")</f>
        <v/>
      </c>
      <c r="M88" s="10">
        <f>IFERROR(IF(OR($O88="",INDEX('Execution Register'!$K$6:$K$105,$O88-5)=""),"",INDEX('Execution Register'!$K$6:$K$105,$O88-5)),"")</f>
        <v/>
      </c>
      <c r="N88" s="10">
        <f>IFERROR(IF(OR($O88="",INDEX('Execution Register'!$L$6:$L$105,$O88-5)=""),"",INDEX('Execution Register'!$L$6:$L$105,$O88-5)),"")</f>
        <v/>
      </c>
      <c r="O88" s="11">
        <f>IFERROR(AGGREGATE(15,6,ROW('Execution Register'!$A$6:$A$105)/(LEFT('Execution Register'!$N$6:$N$105,6)="Open -"),78),"")</f>
        <v/>
      </c>
    </row>
    <row r="89">
      <c r="A89" s="8">
        <f>IFERROR(IF(OR($O89="",INDEX('Execution Register'!$A$6:$A$105,$O89-5)=""),"",INDEX('Execution Register'!$A$6:$A$105,$O89-5)),"")</f>
        <v/>
      </c>
      <c r="B89" s="9">
        <f>IFERROR(IF(OR($O89="",INDEX('Execution Register'!$B$6:$B$105,$O89-5)=""),"",INDEX('Execution Register'!$B$6:$B$105,$O89-5)),"")</f>
        <v/>
      </c>
      <c r="C89" s="8">
        <f>IFERROR(IF(OR($O89="",INDEX('Execution Register'!$C$6:$C$105,$O89-5)=""),"",INDEX('Execution Register'!$C$6:$C$105,$O89-5)),"")</f>
        <v/>
      </c>
      <c r="D89" s="8">
        <f>IFERROR(IF(OR($O89="",INDEX('Execution Register'!$D$6:$D$105,$O89-5)=""),"",INDEX('Execution Register'!$D$6:$D$105,$O89-5)),"")</f>
        <v/>
      </c>
      <c r="E89" s="8">
        <f>IFERROR(IF(OR($O89="",INDEX('Execution Register'!$M$6:$M$105,$O89-5)=""),"",INDEX('Execution Register'!$M$6:$M$105,$O89-5)),"")</f>
        <v/>
      </c>
      <c r="F89" s="8">
        <f>IFERROR(IF(OR($O89="",INDEX('Execution Register'!$N$6:$N$105,$O89-5)=""),"",INDEX('Execution Register'!$N$6:$N$105,$O89-5)),"")</f>
        <v/>
      </c>
      <c r="G89" s="10">
        <f>IFERROR(IF(OR($O89="",INDEX('Execution Register'!$E$6:$E$105,$O89-5)=""),"",INDEX('Execution Register'!$E$6:$E$105,$O89-5)),"")</f>
        <v/>
      </c>
      <c r="H89" s="8">
        <f>IFERROR(IF(OR($O89="",INDEX('Execution Register'!$F$6:$F$105,$O89-5)=""),"",INDEX('Execution Register'!$F$6:$F$105,$O89-5)),"")</f>
        <v/>
      </c>
      <c r="I89" s="10">
        <f>IFERROR(IF(OR($O89="",INDEX('Execution Register'!$G$6:$G$105,$O89-5)=""),"",INDEX('Execution Register'!$G$6:$G$105,$O89-5)),"")</f>
        <v/>
      </c>
      <c r="J89" s="10">
        <f>IFERROR(IF(OR($O89="",INDEX('Execution Register'!$H$6:$H$105,$O89-5)=""),"",INDEX('Execution Register'!$H$6:$H$105,$O89-5)),"")</f>
        <v/>
      </c>
      <c r="K89" s="10">
        <f>IFERROR(IF(OR($O89="",INDEX('Execution Register'!$I$6:$I$105,$O89-5)=""),"",INDEX('Execution Register'!$I$6:$I$105,$O89-5)),"")</f>
        <v/>
      </c>
      <c r="L89" s="8">
        <f>IFERROR(IF(OR($O89="",INDEX('Execution Register'!$J$6:$J$105,$O89-5)=""),"",INDEX('Execution Register'!$J$6:$J$105,$O89-5)),"")</f>
        <v/>
      </c>
      <c r="M89" s="10">
        <f>IFERROR(IF(OR($O89="",INDEX('Execution Register'!$K$6:$K$105,$O89-5)=""),"",INDEX('Execution Register'!$K$6:$K$105,$O89-5)),"")</f>
        <v/>
      </c>
      <c r="N89" s="10">
        <f>IFERROR(IF(OR($O89="",INDEX('Execution Register'!$L$6:$L$105,$O89-5)=""),"",INDEX('Execution Register'!$L$6:$L$105,$O89-5)),"")</f>
        <v/>
      </c>
      <c r="O89" s="11">
        <f>IFERROR(AGGREGATE(15,6,ROW('Execution Register'!$A$6:$A$105)/(LEFT('Execution Register'!$N$6:$N$105,6)="Open -"),79),"")</f>
        <v/>
      </c>
    </row>
    <row r="90">
      <c r="A90" s="8">
        <f>IFERROR(IF(OR($O90="",INDEX('Execution Register'!$A$6:$A$105,$O90-5)=""),"",INDEX('Execution Register'!$A$6:$A$105,$O90-5)),"")</f>
        <v/>
      </c>
      <c r="B90" s="9">
        <f>IFERROR(IF(OR($O90="",INDEX('Execution Register'!$B$6:$B$105,$O90-5)=""),"",INDEX('Execution Register'!$B$6:$B$105,$O90-5)),"")</f>
        <v/>
      </c>
      <c r="C90" s="8">
        <f>IFERROR(IF(OR($O90="",INDEX('Execution Register'!$C$6:$C$105,$O90-5)=""),"",INDEX('Execution Register'!$C$6:$C$105,$O90-5)),"")</f>
        <v/>
      </c>
      <c r="D90" s="8">
        <f>IFERROR(IF(OR($O90="",INDEX('Execution Register'!$D$6:$D$105,$O90-5)=""),"",INDEX('Execution Register'!$D$6:$D$105,$O90-5)),"")</f>
        <v/>
      </c>
      <c r="E90" s="8">
        <f>IFERROR(IF(OR($O90="",INDEX('Execution Register'!$M$6:$M$105,$O90-5)=""),"",INDEX('Execution Register'!$M$6:$M$105,$O90-5)),"")</f>
        <v/>
      </c>
      <c r="F90" s="8">
        <f>IFERROR(IF(OR($O90="",INDEX('Execution Register'!$N$6:$N$105,$O90-5)=""),"",INDEX('Execution Register'!$N$6:$N$105,$O90-5)),"")</f>
        <v/>
      </c>
      <c r="G90" s="10">
        <f>IFERROR(IF(OR($O90="",INDEX('Execution Register'!$E$6:$E$105,$O90-5)=""),"",INDEX('Execution Register'!$E$6:$E$105,$O90-5)),"")</f>
        <v/>
      </c>
      <c r="H90" s="8">
        <f>IFERROR(IF(OR($O90="",INDEX('Execution Register'!$F$6:$F$105,$O90-5)=""),"",INDEX('Execution Register'!$F$6:$F$105,$O90-5)),"")</f>
        <v/>
      </c>
      <c r="I90" s="10">
        <f>IFERROR(IF(OR($O90="",INDEX('Execution Register'!$G$6:$G$105,$O90-5)=""),"",INDEX('Execution Register'!$G$6:$G$105,$O90-5)),"")</f>
        <v/>
      </c>
      <c r="J90" s="10">
        <f>IFERROR(IF(OR($O90="",INDEX('Execution Register'!$H$6:$H$105,$O90-5)=""),"",INDEX('Execution Register'!$H$6:$H$105,$O90-5)),"")</f>
        <v/>
      </c>
      <c r="K90" s="10">
        <f>IFERROR(IF(OR($O90="",INDEX('Execution Register'!$I$6:$I$105,$O90-5)=""),"",INDEX('Execution Register'!$I$6:$I$105,$O90-5)),"")</f>
        <v/>
      </c>
      <c r="L90" s="8">
        <f>IFERROR(IF(OR($O90="",INDEX('Execution Register'!$J$6:$J$105,$O90-5)=""),"",INDEX('Execution Register'!$J$6:$J$105,$O90-5)),"")</f>
        <v/>
      </c>
      <c r="M90" s="10">
        <f>IFERROR(IF(OR($O90="",INDEX('Execution Register'!$K$6:$K$105,$O90-5)=""),"",INDEX('Execution Register'!$K$6:$K$105,$O90-5)),"")</f>
        <v/>
      </c>
      <c r="N90" s="10">
        <f>IFERROR(IF(OR($O90="",INDEX('Execution Register'!$L$6:$L$105,$O90-5)=""),"",INDEX('Execution Register'!$L$6:$L$105,$O90-5)),"")</f>
        <v/>
      </c>
      <c r="O90" s="11">
        <f>IFERROR(AGGREGATE(15,6,ROW('Execution Register'!$A$6:$A$105)/(LEFT('Execution Register'!$N$6:$N$105,6)="Open -"),80),"")</f>
        <v/>
      </c>
    </row>
    <row r="91">
      <c r="A91" s="8">
        <f>IFERROR(IF(OR($O91="",INDEX('Execution Register'!$A$6:$A$105,$O91-5)=""),"",INDEX('Execution Register'!$A$6:$A$105,$O91-5)),"")</f>
        <v/>
      </c>
      <c r="B91" s="9">
        <f>IFERROR(IF(OR($O91="",INDEX('Execution Register'!$B$6:$B$105,$O91-5)=""),"",INDEX('Execution Register'!$B$6:$B$105,$O91-5)),"")</f>
        <v/>
      </c>
      <c r="C91" s="8">
        <f>IFERROR(IF(OR($O91="",INDEX('Execution Register'!$C$6:$C$105,$O91-5)=""),"",INDEX('Execution Register'!$C$6:$C$105,$O91-5)),"")</f>
        <v/>
      </c>
      <c r="D91" s="8">
        <f>IFERROR(IF(OR($O91="",INDEX('Execution Register'!$D$6:$D$105,$O91-5)=""),"",INDEX('Execution Register'!$D$6:$D$105,$O91-5)),"")</f>
        <v/>
      </c>
      <c r="E91" s="8">
        <f>IFERROR(IF(OR($O91="",INDEX('Execution Register'!$M$6:$M$105,$O91-5)=""),"",INDEX('Execution Register'!$M$6:$M$105,$O91-5)),"")</f>
        <v/>
      </c>
      <c r="F91" s="8">
        <f>IFERROR(IF(OR($O91="",INDEX('Execution Register'!$N$6:$N$105,$O91-5)=""),"",INDEX('Execution Register'!$N$6:$N$105,$O91-5)),"")</f>
        <v/>
      </c>
      <c r="G91" s="10">
        <f>IFERROR(IF(OR($O91="",INDEX('Execution Register'!$E$6:$E$105,$O91-5)=""),"",INDEX('Execution Register'!$E$6:$E$105,$O91-5)),"")</f>
        <v/>
      </c>
      <c r="H91" s="8">
        <f>IFERROR(IF(OR($O91="",INDEX('Execution Register'!$F$6:$F$105,$O91-5)=""),"",INDEX('Execution Register'!$F$6:$F$105,$O91-5)),"")</f>
        <v/>
      </c>
      <c r="I91" s="10">
        <f>IFERROR(IF(OR($O91="",INDEX('Execution Register'!$G$6:$G$105,$O91-5)=""),"",INDEX('Execution Register'!$G$6:$G$105,$O91-5)),"")</f>
        <v/>
      </c>
      <c r="J91" s="10">
        <f>IFERROR(IF(OR($O91="",INDEX('Execution Register'!$H$6:$H$105,$O91-5)=""),"",INDEX('Execution Register'!$H$6:$H$105,$O91-5)),"")</f>
        <v/>
      </c>
      <c r="K91" s="10">
        <f>IFERROR(IF(OR($O91="",INDEX('Execution Register'!$I$6:$I$105,$O91-5)=""),"",INDEX('Execution Register'!$I$6:$I$105,$O91-5)),"")</f>
        <v/>
      </c>
      <c r="L91" s="8">
        <f>IFERROR(IF(OR($O91="",INDEX('Execution Register'!$J$6:$J$105,$O91-5)=""),"",INDEX('Execution Register'!$J$6:$J$105,$O91-5)),"")</f>
        <v/>
      </c>
      <c r="M91" s="10">
        <f>IFERROR(IF(OR($O91="",INDEX('Execution Register'!$K$6:$K$105,$O91-5)=""),"",INDEX('Execution Register'!$K$6:$K$105,$O91-5)),"")</f>
        <v/>
      </c>
      <c r="N91" s="10">
        <f>IFERROR(IF(OR($O91="",INDEX('Execution Register'!$L$6:$L$105,$O91-5)=""),"",INDEX('Execution Register'!$L$6:$L$105,$O91-5)),"")</f>
        <v/>
      </c>
      <c r="O91" s="11">
        <f>IFERROR(AGGREGATE(15,6,ROW('Execution Register'!$A$6:$A$105)/(LEFT('Execution Register'!$N$6:$N$105,6)="Open -"),81),"")</f>
        <v/>
      </c>
    </row>
    <row r="92">
      <c r="A92" s="8">
        <f>IFERROR(IF(OR($O92="",INDEX('Execution Register'!$A$6:$A$105,$O92-5)=""),"",INDEX('Execution Register'!$A$6:$A$105,$O92-5)),"")</f>
        <v/>
      </c>
      <c r="B92" s="9">
        <f>IFERROR(IF(OR($O92="",INDEX('Execution Register'!$B$6:$B$105,$O92-5)=""),"",INDEX('Execution Register'!$B$6:$B$105,$O92-5)),"")</f>
        <v/>
      </c>
      <c r="C92" s="8">
        <f>IFERROR(IF(OR($O92="",INDEX('Execution Register'!$C$6:$C$105,$O92-5)=""),"",INDEX('Execution Register'!$C$6:$C$105,$O92-5)),"")</f>
        <v/>
      </c>
      <c r="D92" s="8">
        <f>IFERROR(IF(OR($O92="",INDEX('Execution Register'!$D$6:$D$105,$O92-5)=""),"",INDEX('Execution Register'!$D$6:$D$105,$O92-5)),"")</f>
        <v/>
      </c>
      <c r="E92" s="8">
        <f>IFERROR(IF(OR($O92="",INDEX('Execution Register'!$M$6:$M$105,$O92-5)=""),"",INDEX('Execution Register'!$M$6:$M$105,$O92-5)),"")</f>
        <v/>
      </c>
      <c r="F92" s="8">
        <f>IFERROR(IF(OR($O92="",INDEX('Execution Register'!$N$6:$N$105,$O92-5)=""),"",INDEX('Execution Register'!$N$6:$N$105,$O92-5)),"")</f>
        <v/>
      </c>
      <c r="G92" s="10">
        <f>IFERROR(IF(OR($O92="",INDEX('Execution Register'!$E$6:$E$105,$O92-5)=""),"",INDEX('Execution Register'!$E$6:$E$105,$O92-5)),"")</f>
        <v/>
      </c>
      <c r="H92" s="8">
        <f>IFERROR(IF(OR($O92="",INDEX('Execution Register'!$F$6:$F$105,$O92-5)=""),"",INDEX('Execution Register'!$F$6:$F$105,$O92-5)),"")</f>
        <v/>
      </c>
      <c r="I92" s="10">
        <f>IFERROR(IF(OR($O92="",INDEX('Execution Register'!$G$6:$G$105,$O92-5)=""),"",INDEX('Execution Register'!$G$6:$G$105,$O92-5)),"")</f>
        <v/>
      </c>
      <c r="J92" s="10">
        <f>IFERROR(IF(OR($O92="",INDEX('Execution Register'!$H$6:$H$105,$O92-5)=""),"",INDEX('Execution Register'!$H$6:$H$105,$O92-5)),"")</f>
        <v/>
      </c>
      <c r="K92" s="10">
        <f>IFERROR(IF(OR($O92="",INDEX('Execution Register'!$I$6:$I$105,$O92-5)=""),"",INDEX('Execution Register'!$I$6:$I$105,$O92-5)),"")</f>
        <v/>
      </c>
      <c r="L92" s="8">
        <f>IFERROR(IF(OR($O92="",INDEX('Execution Register'!$J$6:$J$105,$O92-5)=""),"",INDEX('Execution Register'!$J$6:$J$105,$O92-5)),"")</f>
        <v/>
      </c>
      <c r="M92" s="10">
        <f>IFERROR(IF(OR($O92="",INDEX('Execution Register'!$K$6:$K$105,$O92-5)=""),"",INDEX('Execution Register'!$K$6:$K$105,$O92-5)),"")</f>
        <v/>
      </c>
      <c r="N92" s="10">
        <f>IFERROR(IF(OR($O92="",INDEX('Execution Register'!$L$6:$L$105,$O92-5)=""),"",INDEX('Execution Register'!$L$6:$L$105,$O92-5)),"")</f>
        <v/>
      </c>
      <c r="O92" s="11">
        <f>IFERROR(AGGREGATE(15,6,ROW('Execution Register'!$A$6:$A$105)/(LEFT('Execution Register'!$N$6:$N$105,6)="Open -"),82),"")</f>
        <v/>
      </c>
    </row>
    <row r="93">
      <c r="A93" s="8">
        <f>IFERROR(IF(OR($O93="",INDEX('Execution Register'!$A$6:$A$105,$O93-5)=""),"",INDEX('Execution Register'!$A$6:$A$105,$O93-5)),"")</f>
        <v/>
      </c>
      <c r="B93" s="9">
        <f>IFERROR(IF(OR($O93="",INDEX('Execution Register'!$B$6:$B$105,$O93-5)=""),"",INDEX('Execution Register'!$B$6:$B$105,$O93-5)),"")</f>
        <v/>
      </c>
      <c r="C93" s="8">
        <f>IFERROR(IF(OR($O93="",INDEX('Execution Register'!$C$6:$C$105,$O93-5)=""),"",INDEX('Execution Register'!$C$6:$C$105,$O93-5)),"")</f>
        <v/>
      </c>
      <c r="D93" s="8">
        <f>IFERROR(IF(OR($O93="",INDEX('Execution Register'!$D$6:$D$105,$O93-5)=""),"",INDEX('Execution Register'!$D$6:$D$105,$O93-5)),"")</f>
        <v/>
      </c>
      <c r="E93" s="8">
        <f>IFERROR(IF(OR($O93="",INDEX('Execution Register'!$M$6:$M$105,$O93-5)=""),"",INDEX('Execution Register'!$M$6:$M$105,$O93-5)),"")</f>
        <v/>
      </c>
      <c r="F93" s="8">
        <f>IFERROR(IF(OR($O93="",INDEX('Execution Register'!$N$6:$N$105,$O93-5)=""),"",INDEX('Execution Register'!$N$6:$N$105,$O93-5)),"")</f>
        <v/>
      </c>
      <c r="G93" s="10">
        <f>IFERROR(IF(OR($O93="",INDEX('Execution Register'!$E$6:$E$105,$O93-5)=""),"",INDEX('Execution Register'!$E$6:$E$105,$O93-5)),"")</f>
        <v/>
      </c>
      <c r="H93" s="8">
        <f>IFERROR(IF(OR($O93="",INDEX('Execution Register'!$F$6:$F$105,$O93-5)=""),"",INDEX('Execution Register'!$F$6:$F$105,$O93-5)),"")</f>
        <v/>
      </c>
      <c r="I93" s="10">
        <f>IFERROR(IF(OR($O93="",INDEX('Execution Register'!$G$6:$G$105,$O93-5)=""),"",INDEX('Execution Register'!$G$6:$G$105,$O93-5)),"")</f>
        <v/>
      </c>
      <c r="J93" s="10">
        <f>IFERROR(IF(OR($O93="",INDEX('Execution Register'!$H$6:$H$105,$O93-5)=""),"",INDEX('Execution Register'!$H$6:$H$105,$O93-5)),"")</f>
        <v/>
      </c>
      <c r="K93" s="10">
        <f>IFERROR(IF(OR($O93="",INDEX('Execution Register'!$I$6:$I$105,$O93-5)=""),"",INDEX('Execution Register'!$I$6:$I$105,$O93-5)),"")</f>
        <v/>
      </c>
      <c r="L93" s="8">
        <f>IFERROR(IF(OR($O93="",INDEX('Execution Register'!$J$6:$J$105,$O93-5)=""),"",INDEX('Execution Register'!$J$6:$J$105,$O93-5)),"")</f>
        <v/>
      </c>
      <c r="M93" s="10">
        <f>IFERROR(IF(OR($O93="",INDEX('Execution Register'!$K$6:$K$105,$O93-5)=""),"",INDEX('Execution Register'!$K$6:$K$105,$O93-5)),"")</f>
        <v/>
      </c>
      <c r="N93" s="10">
        <f>IFERROR(IF(OR($O93="",INDEX('Execution Register'!$L$6:$L$105,$O93-5)=""),"",INDEX('Execution Register'!$L$6:$L$105,$O93-5)),"")</f>
        <v/>
      </c>
      <c r="O93" s="11">
        <f>IFERROR(AGGREGATE(15,6,ROW('Execution Register'!$A$6:$A$105)/(LEFT('Execution Register'!$N$6:$N$105,6)="Open -"),83),"")</f>
        <v/>
      </c>
    </row>
    <row r="94">
      <c r="A94" s="8">
        <f>IFERROR(IF(OR($O94="",INDEX('Execution Register'!$A$6:$A$105,$O94-5)=""),"",INDEX('Execution Register'!$A$6:$A$105,$O94-5)),"")</f>
        <v/>
      </c>
      <c r="B94" s="9">
        <f>IFERROR(IF(OR($O94="",INDEX('Execution Register'!$B$6:$B$105,$O94-5)=""),"",INDEX('Execution Register'!$B$6:$B$105,$O94-5)),"")</f>
        <v/>
      </c>
      <c r="C94" s="8">
        <f>IFERROR(IF(OR($O94="",INDEX('Execution Register'!$C$6:$C$105,$O94-5)=""),"",INDEX('Execution Register'!$C$6:$C$105,$O94-5)),"")</f>
        <v/>
      </c>
      <c r="D94" s="8">
        <f>IFERROR(IF(OR($O94="",INDEX('Execution Register'!$D$6:$D$105,$O94-5)=""),"",INDEX('Execution Register'!$D$6:$D$105,$O94-5)),"")</f>
        <v/>
      </c>
      <c r="E94" s="8">
        <f>IFERROR(IF(OR($O94="",INDEX('Execution Register'!$M$6:$M$105,$O94-5)=""),"",INDEX('Execution Register'!$M$6:$M$105,$O94-5)),"")</f>
        <v/>
      </c>
      <c r="F94" s="8">
        <f>IFERROR(IF(OR($O94="",INDEX('Execution Register'!$N$6:$N$105,$O94-5)=""),"",INDEX('Execution Register'!$N$6:$N$105,$O94-5)),"")</f>
        <v/>
      </c>
      <c r="G94" s="10">
        <f>IFERROR(IF(OR($O94="",INDEX('Execution Register'!$E$6:$E$105,$O94-5)=""),"",INDEX('Execution Register'!$E$6:$E$105,$O94-5)),"")</f>
        <v/>
      </c>
      <c r="H94" s="8">
        <f>IFERROR(IF(OR($O94="",INDEX('Execution Register'!$F$6:$F$105,$O94-5)=""),"",INDEX('Execution Register'!$F$6:$F$105,$O94-5)),"")</f>
        <v/>
      </c>
      <c r="I94" s="10">
        <f>IFERROR(IF(OR($O94="",INDEX('Execution Register'!$G$6:$G$105,$O94-5)=""),"",INDEX('Execution Register'!$G$6:$G$105,$O94-5)),"")</f>
        <v/>
      </c>
      <c r="J94" s="10">
        <f>IFERROR(IF(OR($O94="",INDEX('Execution Register'!$H$6:$H$105,$O94-5)=""),"",INDEX('Execution Register'!$H$6:$H$105,$O94-5)),"")</f>
        <v/>
      </c>
      <c r="K94" s="10">
        <f>IFERROR(IF(OR($O94="",INDEX('Execution Register'!$I$6:$I$105,$O94-5)=""),"",INDEX('Execution Register'!$I$6:$I$105,$O94-5)),"")</f>
        <v/>
      </c>
      <c r="L94" s="8">
        <f>IFERROR(IF(OR($O94="",INDEX('Execution Register'!$J$6:$J$105,$O94-5)=""),"",INDEX('Execution Register'!$J$6:$J$105,$O94-5)),"")</f>
        <v/>
      </c>
      <c r="M94" s="10">
        <f>IFERROR(IF(OR($O94="",INDEX('Execution Register'!$K$6:$K$105,$O94-5)=""),"",INDEX('Execution Register'!$K$6:$K$105,$O94-5)),"")</f>
        <v/>
      </c>
      <c r="N94" s="10">
        <f>IFERROR(IF(OR($O94="",INDEX('Execution Register'!$L$6:$L$105,$O94-5)=""),"",INDEX('Execution Register'!$L$6:$L$105,$O94-5)),"")</f>
        <v/>
      </c>
      <c r="O94" s="11">
        <f>IFERROR(AGGREGATE(15,6,ROW('Execution Register'!$A$6:$A$105)/(LEFT('Execution Register'!$N$6:$N$105,6)="Open -"),84),"")</f>
        <v/>
      </c>
    </row>
    <row r="95">
      <c r="A95" s="8">
        <f>IFERROR(IF(OR($O95="",INDEX('Execution Register'!$A$6:$A$105,$O95-5)=""),"",INDEX('Execution Register'!$A$6:$A$105,$O95-5)),"")</f>
        <v/>
      </c>
      <c r="B95" s="9">
        <f>IFERROR(IF(OR($O95="",INDEX('Execution Register'!$B$6:$B$105,$O95-5)=""),"",INDEX('Execution Register'!$B$6:$B$105,$O95-5)),"")</f>
        <v/>
      </c>
      <c r="C95" s="8">
        <f>IFERROR(IF(OR($O95="",INDEX('Execution Register'!$C$6:$C$105,$O95-5)=""),"",INDEX('Execution Register'!$C$6:$C$105,$O95-5)),"")</f>
        <v/>
      </c>
      <c r="D95" s="8">
        <f>IFERROR(IF(OR($O95="",INDEX('Execution Register'!$D$6:$D$105,$O95-5)=""),"",INDEX('Execution Register'!$D$6:$D$105,$O95-5)),"")</f>
        <v/>
      </c>
      <c r="E95" s="8">
        <f>IFERROR(IF(OR($O95="",INDEX('Execution Register'!$M$6:$M$105,$O95-5)=""),"",INDEX('Execution Register'!$M$6:$M$105,$O95-5)),"")</f>
        <v/>
      </c>
      <c r="F95" s="8">
        <f>IFERROR(IF(OR($O95="",INDEX('Execution Register'!$N$6:$N$105,$O95-5)=""),"",INDEX('Execution Register'!$N$6:$N$105,$O95-5)),"")</f>
        <v/>
      </c>
      <c r="G95" s="10">
        <f>IFERROR(IF(OR($O95="",INDEX('Execution Register'!$E$6:$E$105,$O95-5)=""),"",INDEX('Execution Register'!$E$6:$E$105,$O95-5)),"")</f>
        <v/>
      </c>
      <c r="H95" s="8">
        <f>IFERROR(IF(OR($O95="",INDEX('Execution Register'!$F$6:$F$105,$O95-5)=""),"",INDEX('Execution Register'!$F$6:$F$105,$O95-5)),"")</f>
        <v/>
      </c>
      <c r="I95" s="10">
        <f>IFERROR(IF(OR($O95="",INDEX('Execution Register'!$G$6:$G$105,$O95-5)=""),"",INDEX('Execution Register'!$G$6:$G$105,$O95-5)),"")</f>
        <v/>
      </c>
      <c r="J95" s="10">
        <f>IFERROR(IF(OR($O95="",INDEX('Execution Register'!$H$6:$H$105,$O95-5)=""),"",INDEX('Execution Register'!$H$6:$H$105,$O95-5)),"")</f>
        <v/>
      </c>
      <c r="K95" s="10">
        <f>IFERROR(IF(OR($O95="",INDEX('Execution Register'!$I$6:$I$105,$O95-5)=""),"",INDEX('Execution Register'!$I$6:$I$105,$O95-5)),"")</f>
        <v/>
      </c>
      <c r="L95" s="8">
        <f>IFERROR(IF(OR($O95="",INDEX('Execution Register'!$J$6:$J$105,$O95-5)=""),"",INDEX('Execution Register'!$J$6:$J$105,$O95-5)),"")</f>
        <v/>
      </c>
      <c r="M95" s="10">
        <f>IFERROR(IF(OR($O95="",INDEX('Execution Register'!$K$6:$K$105,$O95-5)=""),"",INDEX('Execution Register'!$K$6:$K$105,$O95-5)),"")</f>
        <v/>
      </c>
      <c r="N95" s="10">
        <f>IFERROR(IF(OR($O95="",INDEX('Execution Register'!$L$6:$L$105,$O95-5)=""),"",INDEX('Execution Register'!$L$6:$L$105,$O95-5)),"")</f>
        <v/>
      </c>
      <c r="O95" s="11">
        <f>IFERROR(AGGREGATE(15,6,ROW('Execution Register'!$A$6:$A$105)/(LEFT('Execution Register'!$N$6:$N$105,6)="Open -"),85),"")</f>
        <v/>
      </c>
    </row>
    <row r="96">
      <c r="A96" s="8">
        <f>IFERROR(IF(OR($O96="",INDEX('Execution Register'!$A$6:$A$105,$O96-5)=""),"",INDEX('Execution Register'!$A$6:$A$105,$O96-5)),"")</f>
        <v/>
      </c>
      <c r="B96" s="9">
        <f>IFERROR(IF(OR($O96="",INDEX('Execution Register'!$B$6:$B$105,$O96-5)=""),"",INDEX('Execution Register'!$B$6:$B$105,$O96-5)),"")</f>
        <v/>
      </c>
      <c r="C96" s="8">
        <f>IFERROR(IF(OR($O96="",INDEX('Execution Register'!$C$6:$C$105,$O96-5)=""),"",INDEX('Execution Register'!$C$6:$C$105,$O96-5)),"")</f>
        <v/>
      </c>
      <c r="D96" s="8">
        <f>IFERROR(IF(OR($O96="",INDEX('Execution Register'!$D$6:$D$105,$O96-5)=""),"",INDEX('Execution Register'!$D$6:$D$105,$O96-5)),"")</f>
        <v/>
      </c>
      <c r="E96" s="8">
        <f>IFERROR(IF(OR($O96="",INDEX('Execution Register'!$M$6:$M$105,$O96-5)=""),"",INDEX('Execution Register'!$M$6:$M$105,$O96-5)),"")</f>
        <v/>
      </c>
      <c r="F96" s="8">
        <f>IFERROR(IF(OR($O96="",INDEX('Execution Register'!$N$6:$N$105,$O96-5)=""),"",INDEX('Execution Register'!$N$6:$N$105,$O96-5)),"")</f>
        <v/>
      </c>
      <c r="G96" s="10">
        <f>IFERROR(IF(OR($O96="",INDEX('Execution Register'!$E$6:$E$105,$O96-5)=""),"",INDEX('Execution Register'!$E$6:$E$105,$O96-5)),"")</f>
        <v/>
      </c>
      <c r="H96" s="8">
        <f>IFERROR(IF(OR($O96="",INDEX('Execution Register'!$F$6:$F$105,$O96-5)=""),"",INDEX('Execution Register'!$F$6:$F$105,$O96-5)),"")</f>
        <v/>
      </c>
      <c r="I96" s="10">
        <f>IFERROR(IF(OR($O96="",INDEX('Execution Register'!$G$6:$G$105,$O96-5)=""),"",INDEX('Execution Register'!$G$6:$G$105,$O96-5)),"")</f>
        <v/>
      </c>
      <c r="J96" s="10">
        <f>IFERROR(IF(OR($O96="",INDEX('Execution Register'!$H$6:$H$105,$O96-5)=""),"",INDEX('Execution Register'!$H$6:$H$105,$O96-5)),"")</f>
        <v/>
      </c>
      <c r="K96" s="10">
        <f>IFERROR(IF(OR($O96="",INDEX('Execution Register'!$I$6:$I$105,$O96-5)=""),"",INDEX('Execution Register'!$I$6:$I$105,$O96-5)),"")</f>
        <v/>
      </c>
      <c r="L96" s="8">
        <f>IFERROR(IF(OR($O96="",INDEX('Execution Register'!$J$6:$J$105,$O96-5)=""),"",INDEX('Execution Register'!$J$6:$J$105,$O96-5)),"")</f>
        <v/>
      </c>
      <c r="M96" s="10">
        <f>IFERROR(IF(OR($O96="",INDEX('Execution Register'!$K$6:$K$105,$O96-5)=""),"",INDEX('Execution Register'!$K$6:$K$105,$O96-5)),"")</f>
        <v/>
      </c>
      <c r="N96" s="10">
        <f>IFERROR(IF(OR($O96="",INDEX('Execution Register'!$L$6:$L$105,$O96-5)=""),"",INDEX('Execution Register'!$L$6:$L$105,$O96-5)),"")</f>
        <v/>
      </c>
      <c r="O96" s="11">
        <f>IFERROR(AGGREGATE(15,6,ROW('Execution Register'!$A$6:$A$105)/(LEFT('Execution Register'!$N$6:$N$105,6)="Open -"),86),"")</f>
        <v/>
      </c>
    </row>
    <row r="97">
      <c r="A97" s="8">
        <f>IFERROR(IF(OR($O97="",INDEX('Execution Register'!$A$6:$A$105,$O97-5)=""),"",INDEX('Execution Register'!$A$6:$A$105,$O97-5)),"")</f>
        <v/>
      </c>
      <c r="B97" s="9">
        <f>IFERROR(IF(OR($O97="",INDEX('Execution Register'!$B$6:$B$105,$O97-5)=""),"",INDEX('Execution Register'!$B$6:$B$105,$O97-5)),"")</f>
        <v/>
      </c>
      <c r="C97" s="8">
        <f>IFERROR(IF(OR($O97="",INDEX('Execution Register'!$C$6:$C$105,$O97-5)=""),"",INDEX('Execution Register'!$C$6:$C$105,$O97-5)),"")</f>
        <v/>
      </c>
      <c r="D97" s="8">
        <f>IFERROR(IF(OR($O97="",INDEX('Execution Register'!$D$6:$D$105,$O97-5)=""),"",INDEX('Execution Register'!$D$6:$D$105,$O97-5)),"")</f>
        <v/>
      </c>
      <c r="E97" s="8">
        <f>IFERROR(IF(OR($O97="",INDEX('Execution Register'!$M$6:$M$105,$O97-5)=""),"",INDEX('Execution Register'!$M$6:$M$105,$O97-5)),"")</f>
        <v/>
      </c>
      <c r="F97" s="8">
        <f>IFERROR(IF(OR($O97="",INDEX('Execution Register'!$N$6:$N$105,$O97-5)=""),"",INDEX('Execution Register'!$N$6:$N$105,$O97-5)),"")</f>
        <v/>
      </c>
      <c r="G97" s="10">
        <f>IFERROR(IF(OR($O97="",INDEX('Execution Register'!$E$6:$E$105,$O97-5)=""),"",INDEX('Execution Register'!$E$6:$E$105,$O97-5)),"")</f>
        <v/>
      </c>
      <c r="H97" s="8">
        <f>IFERROR(IF(OR($O97="",INDEX('Execution Register'!$F$6:$F$105,$O97-5)=""),"",INDEX('Execution Register'!$F$6:$F$105,$O97-5)),"")</f>
        <v/>
      </c>
      <c r="I97" s="10">
        <f>IFERROR(IF(OR($O97="",INDEX('Execution Register'!$G$6:$G$105,$O97-5)=""),"",INDEX('Execution Register'!$G$6:$G$105,$O97-5)),"")</f>
        <v/>
      </c>
      <c r="J97" s="10">
        <f>IFERROR(IF(OR($O97="",INDEX('Execution Register'!$H$6:$H$105,$O97-5)=""),"",INDEX('Execution Register'!$H$6:$H$105,$O97-5)),"")</f>
        <v/>
      </c>
      <c r="K97" s="10">
        <f>IFERROR(IF(OR($O97="",INDEX('Execution Register'!$I$6:$I$105,$O97-5)=""),"",INDEX('Execution Register'!$I$6:$I$105,$O97-5)),"")</f>
        <v/>
      </c>
      <c r="L97" s="8">
        <f>IFERROR(IF(OR($O97="",INDEX('Execution Register'!$J$6:$J$105,$O97-5)=""),"",INDEX('Execution Register'!$J$6:$J$105,$O97-5)),"")</f>
        <v/>
      </c>
      <c r="M97" s="10">
        <f>IFERROR(IF(OR($O97="",INDEX('Execution Register'!$K$6:$K$105,$O97-5)=""),"",INDEX('Execution Register'!$K$6:$K$105,$O97-5)),"")</f>
        <v/>
      </c>
      <c r="N97" s="10">
        <f>IFERROR(IF(OR($O97="",INDEX('Execution Register'!$L$6:$L$105,$O97-5)=""),"",INDEX('Execution Register'!$L$6:$L$105,$O97-5)),"")</f>
        <v/>
      </c>
      <c r="O97" s="11">
        <f>IFERROR(AGGREGATE(15,6,ROW('Execution Register'!$A$6:$A$105)/(LEFT('Execution Register'!$N$6:$N$105,6)="Open -"),87),"")</f>
        <v/>
      </c>
    </row>
    <row r="98">
      <c r="A98" s="8">
        <f>IFERROR(IF(OR($O98="",INDEX('Execution Register'!$A$6:$A$105,$O98-5)=""),"",INDEX('Execution Register'!$A$6:$A$105,$O98-5)),"")</f>
        <v/>
      </c>
      <c r="B98" s="9">
        <f>IFERROR(IF(OR($O98="",INDEX('Execution Register'!$B$6:$B$105,$O98-5)=""),"",INDEX('Execution Register'!$B$6:$B$105,$O98-5)),"")</f>
        <v/>
      </c>
      <c r="C98" s="8">
        <f>IFERROR(IF(OR($O98="",INDEX('Execution Register'!$C$6:$C$105,$O98-5)=""),"",INDEX('Execution Register'!$C$6:$C$105,$O98-5)),"")</f>
        <v/>
      </c>
      <c r="D98" s="8">
        <f>IFERROR(IF(OR($O98="",INDEX('Execution Register'!$D$6:$D$105,$O98-5)=""),"",INDEX('Execution Register'!$D$6:$D$105,$O98-5)),"")</f>
        <v/>
      </c>
      <c r="E98" s="8">
        <f>IFERROR(IF(OR($O98="",INDEX('Execution Register'!$M$6:$M$105,$O98-5)=""),"",INDEX('Execution Register'!$M$6:$M$105,$O98-5)),"")</f>
        <v/>
      </c>
      <c r="F98" s="8">
        <f>IFERROR(IF(OR($O98="",INDEX('Execution Register'!$N$6:$N$105,$O98-5)=""),"",INDEX('Execution Register'!$N$6:$N$105,$O98-5)),"")</f>
        <v/>
      </c>
      <c r="G98" s="10">
        <f>IFERROR(IF(OR($O98="",INDEX('Execution Register'!$E$6:$E$105,$O98-5)=""),"",INDEX('Execution Register'!$E$6:$E$105,$O98-5)),"")</f>
        <v/>
      </c>
      <c r="H98" s="8">
        <f>IFERROR(IF(OR($O98="",INDEX('Execution Register'!$F$6:$F$105,$O98-5)=""),"",INDEX('Execution Register'!$F$6:$F$105,$O98-5)),"")</f>
        <v/>
      </c>
      <c r="I98" s="10">
        <f>IFERROR(IF(OR($O98="",INDEX('Execution Register'!$G$6:$G$105,$O98-5)=""),"",INDEX('Execution Register'!$G$6:$G$105,$O98-5)),"")</f>
        <v/>
      </c>
      <c r="J98" s="10">
        <f>IFERROR(IF(OR($O98="",INDEX('Execution Register'!$H$6:$H$105,$O98-5)=""),"",INDEX('Execution Register'!$H$6:$H$105,$O98-5)),"")</f>
        <v/>
      </c>
      <c r="K98" s="10">
        <f>IFERROR(IF(OR($O98="",INDEX('Execution Register'!$I$6:$I$105,$O98-5)=""),"",INDEX('Execution Register'!$I$6:$I$105,$O98-5)),"")</f>
        <v/>
      </c>
      <c r="L98" s="8">
        <f>IFERROR(IF(OR($O98="",INDEX('Execution Register'!$J$6:$J$105,$O98-5)=""),"",INDEX('Execution Register'!$J$6:$J$105,$O98-5)),"")</f>
        <v/>
      </c>
      <c r="M98" s="10">
        <f>IFERROR(IF(OR($O98="",INDEX('Execution Register'!$K$6:$K$105,$O98-5)=""),"",INDEX('Execution Register'!$K$6:$K$105,$O98-5)),"")</f>
        <v/>
      </c>
      <c r="N98" s="10">
        <f>IFERROR(IF(OR($O98="",INDEX('Execution Register'!$L$6:$L$105,$O98-5)=""),"",INDEX('Execution Register'!$L$6:$L$105,$O98-5)),"")</f>
        <v/>
      </c>
      <c r="O98" s="11">
        <f>IFERROR(AGGREGATE(15,6,ROW('Execution Register'!$A$6:$A$105)/(LEFT('Execution Register'!$N$6:$N$105,6)="Open -"),88),"")</f>
        <v/>
      </c>
    </row>
    <row r="99">
      <c r="A99" s="8">
        <f>IFERROR(IF(OR($O99="",INDEX('Execution Register'!$A$6:$A$105,$O99-5)=""),"",INDEX('Execution Register'!$A$6:$A$105,$O99-5)),"")</f>
        <v/>
      </c>
      <c r="B99" s="9">
        <f>IFERROR(IF(OR($O99="",INDEX('Execution Register'!$B$6:$B$105,$O99-5)=""),"",INDEX('Execution Register'!$B$6:$B$105,$O99-5)),"")</f>
        <v/>
      </c>
      <c r="C99" s="8">
        <f>IFERROR(IF(OR($O99="",INDEX('Execution Register'!$C$6:$C$105,$O99-5)=""),"",INDEX('Execution Register'!$C$6:$C$105,$O99-5)),"")</f>
        <v/>
      </c>
      <c r="D99" s="8">
        <f>IFERROR(IF(OR($O99="",INDEX('Execution Register'!$D$6:$D$105,$O99-5)=""),"",INDEX('Execution Register'!$D$6:$D$105,$O99-5)),"")</f>
        <v/>
      </c>
      <c r="E99" s="8">
        <f>IFERROR(IF(OR($O99="",INDEX('Execution Register'!$M$6:$M$105,$O99-5)=""),"",INDEX('Execution Register'!$M$6:$M$105,$O99-5)),"")</f>
        <v/>
      </c>
      <c r="F99" s="8">
        <f>IFERROR(IF(OR($O99="",INDEX('Execution Register'!$N$6:$N$105,$O99-5)=""),"",INDEX('Execution Register'!$N$6:$N$105,$O99-5)),"")</f>
        <v/>
      </c>
      <c r="G99" s="10">
        <f>IFERROR(IF(OR($O99="",INDEX('Execution Register'!$E$6:$E$105,$O99-5)=""),"",INDEX('Execution Register'!$E$6:$E$105,$O99-5)),"")</f>
        <v/>
      </c>
      <c r="H99" s="8">
        <f>IFERROR(IF(OR($O99="",INDEX('Execution Register'!$F$6:$F$105,$O99-5)=""),"",INDEX('Execution Register'!$F$6:$F$105,$O99-5)),"")</f>
        <v/>
      </c>
      <c r="I99" s="10">
        <f>IFERROR(IF(OR($O99="",INDEX('Execution Register'!$G$6:$G$105,$O99-5)=""),"",INDEX('Execution Register'!$G$6:$G$105,$O99-5)),"")</f>
        <v/>
      </c>
      <c r="J99" s="10">
        <f>IFERROR(IF(OR($O99="",INDEX('Execution Register'!$H$6:$H$105,$O99-5)=""),"",INDEX('Execution Register'!$H$6:$H$105,$O99-5)),"")</f>
        <v/>
      </c>
      <c r="K99" s="10">
        <f>IFERROR(IF(OR($O99="",INDEX('Execution Register'!$I$6:$I$105,$O99-5)=""),"",INDEX('Execution Register'!$I$6:$I$105,$O99-5)),"")</f>
        <v/>
      </c>
      <c r="L99" s="8">
        <f>IFERROR(IF(OR($O99="",INDEX('Execution Register'!$J$6:$J$105,$O99-5)=""),"",INDEX('Execution Register'!$J$6:$J$105,$O99-5)),"")</f>
        <v/>
      </c>
      <c r="M99" s="10">
        <f>IFERROR(IF(OR($O99="",INDEX('Execution Register'!$K$6:$K$105,$O99-5)=""),"",INDEX('Execution Register'!$K$6:$K$105,$O99-5)),"")</f>
        <v/>
      </c>
      <c r="N99" s="10">
        <f>IFERROR(IF(OR($O99="",INDEX('Execution Register'!$L$6:$L$105,$O99-5)=""),"",INDEX('Execution Register'!$L$6:$L$105,$O99-5)),"")</f>
        <v/>
      </c>
      <c r="O99" s="11">
        <f>IFERROR(AGGREGATE(15,6,ROW('Execution Register'!$A$6:$A$105)/(LEFT('Execution Register'!$N$6:$N$105,6)="Open -"),89),"")</f>
        <v/>
      </c>
    </row>
    <row r="100">
      <c r="A100" s="8">
        <f>IFERROR(IF(OR($O100="",INDEX('Execution Register'!$A$6:$A$105,$O100-5)=""),"",INDEX('Execution Register'!$A$6:$A$105,$O100-5)),"")</f>
        <v/>
      </c>
      <c r="B100" s="9">
        <f>IFERROR(IF(OR($O100="",INDEX('Execution Register'!$B$6:$B$105,$O100-5)=""),"",INDEX('Execution Register'!$B$6:$B$105,$O100-5)),"")</f>
        <v/>
      </c>
      <c r="C100" s="8">
        <f>IFERROR(IF(OR($O100="",INDEX('Execution Register'!$C$6:$C$105,$O100-5)=""),"",INDEX('Execution Register'!$C$6:$C$105,$O100-5)),"")</f>
        <v/>
      </c>
      <c r="D100" s="8">
        <f>IFERROR(IF(OR($O100="",INDEX('Execution Register'!$D$6:$D$105,$O100-5)=""),"",INDEX('Execution Register'!$D$6:$D$105,$O100-5)),"")</f>
        <v/>
      </c>
      <c r="E100" s="8">
        <f>IFERROR(IF(OR($O100="",INDEX('Execution Register'!$M$6:$M$105,$O100-5)=""),"",INDEX('Execution Register'!$M$6:$M$105,$O100-5)),"")</f>
        <v/>
      </c>
      <c r="F100" s="8">
        <f>IFERROR(IF(OR($O100="",INDEX('Execution Register'!$N$6:$N$105,$O100-5)=""),"",INDEX('Execution Register'!$N$6:$N$105,$O100-5)),"")</f>
        <v/>
      </c>
      <c r="G100" s="10">
        <f>IFERROR(IF(OR($O100="",INDEX('Execution Register'!$E$6:$E$105,$O100-5)=""),"",INDEX('Execution Register'!$E$6:$E$105,$O100-5)),"")</f>
        <v/>
      </c>
      <c r="H100" s="8">
        <f>IFERROR(IF(OR($O100="",INDEX('Execution Register'!$F$6:$F$105,$O100-5)=""),"",INDEX('Execution Register'!$F$6:$F$105,$O100-5)),"")</f>
        <v/>
      </c>
      <c r="I100" s="10">
        <f>IFERROR(IF(OR($O100="",INDEX('Execution Register'!$G$6:$G$105,$O100-5)=""),"",INDEX('Execution Register'!$G$6:$G$105,$O100-5)),"")</f>
        <v/>
      </c>
      <c r="J100" s="10">
        <f>IFERROR(IF(OR($O100="",INDEX('Execution Register'!$H$6:$H$105,$O100-5)=""),"",INDEX('Execution Register'!$H$6:$H$105,$O100-5)),"")</f>
        <v/>
      </c>
      <c r="K100" s="10">
        <f>IFERROR(IF(OR($O100="",INDEX('Execution Register'!$I$6:$I$105,$O100-5)=""),"",INDEX('Execution Register'!$I$6:$I$105,$O100-5)),"")</f>
        <v/>
      </c>
      <c r="L100" s="8">
        <f>IFERROR(IF(OR($O100="",INDEX('Execution Register'!$J$6:$J$105,$O100-5)=""),"",INDEX('Execution Register'!$J$6:$J$105,$O100-5)),"")</f>
        <v/>
      </c>
      <c r="M100" s="10">
        <f>IFERROR(IF(OR($O100="",INDEX('Execution Register'!$K$6:$K$105,$O100-5)=""),"",INDEX('Execution Register'!$K$6:$K$105,$O100-5)),"")</f>
        <v/>
      </c>
      <c r="N100" s="10">
        <f>IFERROR(IF(OR($O100="",INDEX('Execution Register'!$L$6:$L$105,$O100-5)=""),"",INDEX('Execution Register'!$L$6:$L$105,$O100-5)),"")</f>
        <v/>
      </c>
      <c r="O100" s="11">
        <f>IFERROR(AGGREGATE(15,6,ROW('Execution Register'!$A$6:$A$105)/(LEFT('Execution Register'!$N$6:$N$105,6)="Open -"),90),"")</f>
        <v/>
      </c>
    </row>
    <row r="101">
      <c r="A101" s="8">
        <f>IFERROR(IF(OR($O101="",INDEX('Execution Register'!$A$6:$A$105,$O101-5)=""),"",INDEX('Execution Register'!$A$6:$A$105,$O101-5)),"")</f>
        <v/>
      </c>
      <c r="B101" s="9">
        <f>IFERROR(IF(OR($O101="",INDEX('Execution Register'!$B$6:$B$105,$O101-5)=""),"",INDEX('Execution Register'!$B$6:$B$105,$O101-5)),"")</f>
        <v/>
      </c>
      <c r="C101" s="8">
        <f>IFERROR(IF(OR($O101="",INDEX('Execution Register'!$C$6:$C$105,$O101-5)=""),"",INDEX('Execution Register'!$C$6:$C$105,$O101-5)),"")</f>
        <v/>
      </c>
      <c r="D101" s="8">
        <f>IFERROR(IF(OR($O101="",INDEX('Execution Register'!$D$6:$D$105,$O101-5)=""),"",INDEX('Execution Register'!$D$6:$D$105,$O101-5)),"")</f>
        <v/>
      </c>
      <c r="E101" s="8">
        <f>IFERROR(IF(OR($O101="",INDEX('Execution Register'!$M$6:$M$105,$O101-5)=""),"",INDEX('Execution Register'!$M$6:$M$105,$O101-5)),"")</f>
        <v/>
      </c>
      <c r="F101" s="8">
        <f>IFERROR(IF(OR($O101="",INDEX('Execution Register'!$N$6:$N$105,$O101-5)=""),"",INDEX('Execution Register'!$N$6:$N$105,$O101-5)),"")</f>
        <v/>
      </c>
      <c r="G101" s="10">
        <f>IFERROR(IF(OR($O101="",INDEX('Execution Register'!$E$6:$E$105,$O101-5)=""),"",INDEX('Execution Register'!$E$6:$E$105,$O101-5)),"")</f>
        <v/>
      </c>
      <c r="H101" s="8">
        <f>IFERROR(IF(OR($O101="",INDEX('Execution Register'!$F$6:$F$105,$O101-5)=""),"",INDEX('Execution Register'!$F$6:$F$105,$O101-5)),"")</f>
        <v/>
      </c>
      <c r="I101" s="10">
        <f>IFERROR(IF(OR($O101="",INDEX('Execution Register'!$G$6:$G$105,$O101-5)=""),"",INDEX('Execution Register'!$G$6:$G$105,$O101-5)),"")</f>
        <v/>
      </c>
      <c r="J101" s="10">
        <f>IFERROR(IF(OR($O101="",INDEX('Execution Register'!$H$6:$H$105,$O101-5)=""),"",INDEX('Execution Register'!$H$6:$H$105,$O101-5)),"")</f>
        <v/>
      </c>
      <c r="K101" s="10">
        <f>IFERROR(IF(OR($O101="",INDEX('Execution Register'!$I$6:$I$105,$O101-5)=""),"",INDEX('Execution Register'!$I$6:$I$105,$O101-5)),"")</f>
        <v/>
      </c>
      <c r="L101" s="8">
        <f>IFERROR(IF(OR($O101="",INDEX('Execution Register'!$J$6:$J$105,$O101-5)=""),"",INDEX('Execution Register'!$J$6:$J$105,$O101-5)),"")</f>
        <v/>
      </c>
      <c r="M101" s="10">
        <f>IFERROR(IF(OR($O101="",INDEX('Execution Register'!$K$6:$K$105,$O101-5)=""),"",INDEX('Execution Register'!$K$6:$K$105,$O101-5)),"")</f>
        <v/>
      </c>
      <c r="N101" s="10">
        <f>IFERROR(IF(OR($O101="",INDEX('Execution Register'!$L$6:$L$105,$O101-5)=""),"",INDEX('Execution Register'!$L$6:$L$105,$O101-5)),"")</f>
        <v/>
      </c>
      <c r="O101" s="11">
        <f>IFERROR(AGGREGATE(15,6,ROW('Execution Register'!$A$6:$A$105)/(LEFT('Execution Register'!$N$6:$N$105,6)="Open -"),91),"")</f>
        <v/>
      </c>
    </row>
    <row r="102">
      <c r="A102" s="8">
        <f>IFERROR(IF(OR($O102="",INDEX('Execution Register'!$A$6:$A$105,$O102-5)=""),"",INDEX('Execution Register'!$A$6:$A$105,$O102-5)),"")</f>
        <v/>
      </c>
      <c r="B102" s="9">
        <f>IFERROR(IF(OR($O102="",INDEX('Execution Register'!$B$6:$B$105,$O102-5)=""),"",INDEX('Execution Register'!$B$6:$B$105,$O102-5)),"")</f>
        <v/>
      </c>
      <c r="C102" s="8">
        <f>IFERROR(IF(OR($O102="",INDEX('Execution Register'!$C$6:$C$105,$O102-5)=""),"",INDEX('Execution Register'!$C$6:$C$105,$O102-5)),"")</f>
        <v/>
      </c>
      <c r="D102" s="8">
        <f>IFERROR(IF(OR($O102="",INDEX('Execution Register'!$D$6:$D$105,$O102-5)=""),"",INDEX('Execution Register'!$D$6:$D$105,$O102-5)),"")</f>
        <v/>
      </c>
      <c r="E102" s="8">
        <f>IFERROR(IF(OR($O102="",INDEX('Execution Register'!$M$6:$M$105,$O102-5)=""),"",INDEX('Execution Register'!$M$6:$M$105,$O102-5)),"")</f>
        <v/>
      </c>
      <c r="F102" s="8">
        <f>IFERROR(IF(OR($O102="",INDEX('Execution Register'!$N$6:$N$105,$O102-5)=""),"",INDEX('Execution Register'!$N$6:$N$105,$O102-5)),"")</f>
        <v/>
      </c>
      <c r="G102" s="10">
        <f>IFERROR(IF(OR($O102="",INDEX('Execution Register'!$E$6:$E$105,$O102-5)=""),"",INDEX('Execution Register'!$E$6:$E$105,$O102-5)),"")</f>
        <v/>
      </c>
      <c r="H102" s="8">
        <f>IFERROR(IF(OR($O102="",INDEX('Execution Register'!$F$6:$F$105,$O102-5)=""),"",INDEX('Execution Register'!$F$6:$F$105,$O102-5)),"")</f>
        <v/>
      </c>
      <c r="I102" s="10">
        <f>IFERROR(IF(OR($O102="",INDEX('Execution Register'!$G$6:$G$105,$O102-5)=""),"",INDEX('Execution Register'!$G$6:$G$105,$O102-5)),"")</f>
        <v/>
      </c>
      <c r="J102" s="10">
        <f>IFERROR(IF(OR($O102="",INDEX('Execution Register'!$H$6:$H$105,$O102-5)=""),"",INDEX('Execution Register'!$H$6:$H$105,$O102-5)),"")</f>
        <v/>
      </c>
      <c r="K102" s="10">
        <f>IFERROR(IF(OR($O102="",INDEX('Execution Register'!$I$6:$I$105,$O102-5)=""),"",INDEX('Execution Register'!$I$6:$I$105,$O102-5)),"")</f>
        <v/>
      </c>
      <c r="L102" s="8">
        <f>IFERROR(IF(OR($O102="",INDEX('Execution Register'!$J$6:$J$105,$O102-5)=""),"",INDEX('Execution Register'!$J$6:$J$105,$O102-5)),"")</f>
        <v/>
      </c>
      <c r="M102" s="10">
        <f>IFERROR(IF(OR($O102="",INDEX('Execution Register'!$K$6:$K$105,$O102-5)=""),"",INDEX('Execution Register'!$K$6:$K$105,$O102-5)),"")</f>
        <v/>
      </c>
      <c r="N102" s="10">
        <f>IFERROR(IF(OR($O102="",INDEX('Execution Register'!$L$6:$L$105,$O102-5)=""),"",INDEX('Execution Register'!$L$6:$L$105,$O102-5)),"")</f>
        <v/>
      </c>
      <c r="O102" s="11">
        <f>IFERROR(AGGREGATE(15,6,ROW('Execution Register'!$A$6:$A$105)/(LEFT('Execution Register'!$N$6:$N$105,6)="Open -"),92),"")</f>
        <v/>
      </c>
    </row>
    <row r="103">
      <c r="A103" s="8">
        <f>IFERROR(IF(OR($O103="",INDEX('Execution Register'!$A$6:$A$105,$O103-5)=""),"",INDEX('Execution Register'!$A$6:$A$105,$O103-5)),"")</f>
        <v/>
      </c>
      <c r="B103" s="9">
        <f>IFERROR(IF(OR($O103="",INDEX('Execution Register'!$B$6:$B$105,$O103-5)=""),"",INDEX('Execution Register'!$B$6:$B$105,$O103-5)),"")</f>
        <v/>
      </c>
      <c r="C103" s="8">
        <f>IFERROR(IF(OR($O103="",INDEX('Execution Register'!$C$6:$C$105,$O103-5)=""),"",INDEX('Execution Register'!$C$6:$C$105,$O103-5)),"")</f>
        <v/>
      </c>
      <c r="D103" s="8">
        <f>IFERROR(IF(OR($O103="",INDEX('Execution Register'!$D$6:$D$105,$O103-5)=""),"",INDEX('Execution Register'!$D$6:$D$105,$O103-5)),"")</f>
        <v/>
      </c>
      <c r="E103" s="8">
        <f>IFERROR(IF(OR($O103="",INDEX('Execution Register'!$M$6:$M$105,$O103-5)=""),"",INDEX('Execution Register'!$M$6:$M$105,$O103-5)),"")</f>
        <v/>
      </c>
      <c r="F103" s="8">
        <f>IFERROR(IF(OR($O103="",INDEX('Execution Register'!$N$6:$N$105,$O103-5)=""),"",INDEX('Execution Register'!$N$6:$N$105,$O103-5)),"")</f>
        <v/>
      </c>
      <c r="G103" s="10">
        <f>IFERROR(IF(OR($O103="",INDEX('Execution Register'!$E$6:$E$105,$O103-5)=""),"",INDEX('Execution Register'!$E$6:$E$105,$O103-5)),"")</f>
        <v/>
      </c>
      <c r="H103" s="8">
        <f>IFERROR(IF(OR($O103="",INDEX('Execution Register'!$F$6:$F$105,$O103-5)=""),"",INDEX('Execution Register'!$F$6:$F$105,$O103-5)),"")</f>
        <v/>
      </c>
      <c r="I103" s="10">
        <f>IFERROR(IF(OR($O103="",INDEX('Execution Register'!$G$6:$G$105,$O103-5)=""),"",INDEX('Execution Register'!$G$6:$G$105,$O103-5)),"")</f>
        <v/>
      </c>
      <c r="J103" s="10">
        <f>IFERROR(IF(OR($O103="",INDEX('Execution Register'!$H$6:$H$105,$O103-5)=""),"",INDEX('Execution Register'!$H$6:$H$105,$O103-5)),"")</f>
        <v/>
      </c>
      <c r="K103" s="10">
        <f>IFERROR(IF(OR($O103="",INDEX('Execution Register'!$I$6:$I$105,$O103-5)=""),"",INDEX('Execution Register'!$I$6:$I$105,$O103-5)),"")</f>
        <v/>
      </c>
      <c r="L103" s="8">
        <f>IFERROR(IF(OR($O103="",INDEX('Execution Register'!$J$6:$J$105,$O103-5)=""),"",INDEX('Execution Register'!$J$6:$J$105,$O103-5)),"")</f>
        <v/>
      </c>
      <c r="M103" s="10">
        <f>IFERROR(IF(OR($O103="",INDEX('Execution Register'!$K$6:$K$105,$O103-5)=""),"",INDEX('Execution Register'!$K$6:$K$105,$O103-5)),"")</f>
        <v/>
      </c>
      <c r="N103" s="10">
        <f>IFERROR(IF(OR($O103="",INDEX('Execution Register'!$L$6:$L$105,$O103-5)=""),"",INDEX('Execution Register'!$L$6:$L$105,$O103-5)),"")</f>
        <v/>
      </c>
      <c r="O103" s="11">
        <f>IFERROR(AGGREGATE(15,6,ROW('Execution Register'!$A$6:$A$105)/(LEFT('Execution Register'!$N$6:$N$105,6)="Open -"),93),"")</f>
        <v/>
      </c>
    </row>
    <row r="104">
      <c r="A104" s="8">
        <f>IFERROR(IF(OR($O104="",INDEX('Execution Register'!$A$6:$A$105,$O104-5)=""),"",INDEX('Execution Register'!$A$6:$A$105,$O104-5)),"")</f>
        <v/>
      </c>
      <c r="B104" s="9">
        <f>IFERROR(IF(OR($O104="",INDEX('Execution Register'!$B$6:$B$105,$O104-5)=""),"",INDEX('Execution Register'!$B$6:$B$105,$O104-5)),"")</f>
        <v/>
      </c>
      <c r="C104" s="8">
        <f>IFERROR(IF(OR($O104="",INDEX('Execution Register'!$C$6:$C$105,$O104-5)=""),"",INDEX('Execution Register'!$C$6:$C$105,$O104-5)),"")</f>
        <v/>
      </c>
      <c r="D104" s="8">
        <f>IFERROR(IF(OR($O104="",INDEX('Execution Register'!$D$6:$D$105,$O104-5)=""),"",INDEX('Execution Register'!$D$6:$D$105,$O104-5)),"")</f>
        <v/>
      </c>
      <c r="E104" s="8">
        <f>IFERROR(IF(OR($O104="",INDEX('Execution Register'!$M$6:$M$105,$O104-5)=""),"",INDEX('Execution Register'!$M$6:$M$105,$O104-5)),"")</f>
        <v/>
      </c>
      <c r="F104" s="8">
        <f>IFERROR(IF(OR($O104="",INDEX('Execution Register'!$N$6:$N$105,$O104-5)=""),"",INDEX('Execution Register'!$N$6:$N$105,$O104-5)),"")</f>
        <v/>
      </c>
      <c r="G104" s="10">
        <f>IFERROR(IF(OR($O104="",INDEX('Execution Register'!$E$6:$E$105,$O104-5)=""),"",INDEX('Execution Register'!$E$6:$E$105,$O104-5)),"")</f>
        <v/>
      </c>
      <c r="H104" s="8">
        <f>IFERROR(IF(OR($O104="",INDEX('Execution Register'!$F$6:$F$105,$O104-5)=""),"",INDEX('Execution Register'!$F$6:$F$105,$O104-5)),"")</f>
        <v/>
      </c>
      <c r="I104" s="10">
        <f>IFERROR(IF(OR($O104="",INDEX('Execution Register'!$G$6:$G$105,$O104-5)=""),"",INDEX('Execution Register'!$G$6:$G$105,$O104-5)),"")</f>
        <v/>
      </c>
      <c r="J104" s="10">
        <f>IFERROR(IF(OR($O104="",INDEX('Execution Register'!$H$6:$H$105,$O104-5)=""),"",INDEX('Execution Register'!$H$6:$H$105,$O104-5)),"")</f>
        <v/>
      </c>
      <c r="K104" s="10">
        <f>IFERROR(IF(OR($O104="",INDEX('Execution Register'!$I$6:$I$105,$O104-5)=""),"",INDEX('Execution Register'!$I$6:$I$105,$O104-5)),"")</f>
        <v/>
      </c>
      <c r="L104" s="8">
        <f>IFERROR(IF(OR($O104="",INDEX('Execution Register'!$J$6:$J$105,$O104-5)=""),"",INDEX('Execution Register'!$J$6:$J$105,$O104-5)),"")</f>
        <v/>
      </c>
      <c r="M104" s="10">
        <f>IFERROR(IF(OR($O104="",INDEX('Execution Register'!$K$6:$K$105,$O104-5)=""),"",INDEX('Execution Register'!$K$6:$K$105,$O104-5)),"")</f>
        <v/>
      </c>
      <c r="N104" s="10">
        <f>IFERROR(IF(OR($O104="",INDEX('Execution Register'!$L$6:$L$105,$O104-5)=""),"",INDEX('Execution Register'!$L$6:$L$105,$O104-5)),"")</f>
        <v/>
      </c>
      <c r="O104" s="11">
        <f>IFERROR(AGGREGATE(15,6,ROW('Execution Register'!$A$6:$A$105)/(LEFT('Execution Register'!$N$6:$N$105,6)="Open -"),94),"")</f>
        <v/>
      </c>
    </row>
    <row r="105">
      <c r="A105" s="8">
        <f>IFERROR(IF(OR($O105="",INDEX('Execution Register'!$A$6:$A$105,$O105-5)=""),"",INDEX('Execution Register'!$A$6:$A$105,$O105-5)),"")</f>
        <v/>
      </c>
      <c r="B105" s="9">
        <f>IFERROR(IF(OR($O105="",INDEX('Execution Register'!$B$6:$B$105,$O105-5)=""),"",INDEX('Execution Register'!$B$6:$B$105,$O105-5)),"")</f>
        <v/>
      </c>
      <c r="C105" s="8">
        <f>IFERROR(IF(OR($O105="",INDEX('Execution Register'!$C$6:$C$105,$O105-5)=""),"",INDEX('Execution Register'!$C$6:$C$105,$O105-5)),"")</f>
        <v/>
      </c>
      <c r="D105" s="8">
        <f>IFERROR(IF(OR($O105="",INDEX('Execution Register'!$D$6:$D$105,$O105-5)=""),"",INDEX('Execution Register'!$D$6:$D$105,$O105-5)),"")</f>
        <v/>
      </c>
      <c r="E105" s="8">
        <f>IFERROR(IF(OR($O105="",INDEX('Execution Register'!$M$6:$M$105,$O105-5)=""),"",INDEX('Execution Register'!$M$6:$M$105,$O105-5)),"")</f>
        <v/>
      </c>
      <c r="F105" s="8">
        <f>IFERROR(IF(OR($O105="",INDEX('Execution Register'!$N$6:$N$105,$O105-5)=""),"",INDEX('Execution Register'!$N$6:$N$105,$O105-5)),"")</f>
        <v/>
      </c>
      <c r="G105" s="10">
        <f>IFERROR(IF(OR($O105="",INDEX('Execution Register'!$E$6:$E$105,$O105-5)=""),"",INDEX('Execution Register'!$E$6:$E$105,$O105-5)),"")</f>
        <v/>
      </c>
      <c r="H105" s="8">
        <f>IFERROR(IF(OR($O105="",INDEX('Execution Register'!$F$6:$F$105,$O105-5)=""),"",INDEX('Execution Register'!$F$6:$F$105,$O105-5)),"")</f>
        <v/>
      </c>
      <c r="I105" s="10">
        <f>IFERROR(IF(OR($O105="",INDEX('Execution Register'!$G$6:$G$105,$O105-5)=""),"",INDEX('Execution Register'!$G$6:$G$105,$O105-5)),"")</f>
        <v/>
      </c>
      <c r="J105" s="10">
        <f>IFERROR(IF(OR($O105="",INDEX('Execution Register'!$H$6:$H$105,$O105-5)=""),"",INDEX('Execution Register'!$H$6:$H$105,$O105-5)),"")</f>
        <v/>
      </c>
      <c r="K105" s="10">
        <f>IFERROR(IF(OR($O105="",INDEX('Execution Register'!$I$6:$I$105,$O105-5)=""),"",INDEX('Execution Register'!$I$6:$I$105,$O105-5)),"")</f>
        <v/>
      </c>
      <c r="L105" s="8">
        <f>IFERROR(IF(OR($O105="",INDEX('Execution Register'!$J$6:$J$105,$O105-5)=""),"",INDEX('Execution Register'!$J$6:$J$105,$O105-5)),"")</f>
        <v/>
      </c>
      <c r="M105" s="10">
        <f>IFERROR(IF(OR($O105="",INDEX('Execution Register'!$K$6:$K$105,$O105-5)=""),"",INDEX('Execution Register'!$K$6:$K$105,$O105-5)),"")</f>
        <v/>
      </c>
      <c r="N105" s="10">
        <f>IFERROR(IF(OR($O105="",INDEX('Execution Register'!$L$6:$L$105,$O105-5)=""),"",INDEX('Execution Register'!$L$6:$L$105,$O105-5)),"")</f>
        <v/>
      </c>
      <c r="O105" s="11">
        <f>IFERROR(AGGREGATE(15,6,ROW('Execution Register'!$A$6:$A$105)/(LEFT('Execution Register'!$N$6:$N$105,6)="Open -"),95),"")</f>
        <v/>
      </c>
    </row>
    <row r="106">
      <c r="A106" s="8">
        <f>IFERROR(IF(OR($O106="",INDEX('Execution Register'!$A$6:$A$105,$O106-5)=""),"",INDEX('Execution Register'!$A$6:$A$105,$O106-5)),"")</f>
        <v/>
      </c>
      <c r="B106" s="9">
        <f>IFERROR(IF(OR($O106="",INDEX('Execution Register'!$B$6:$B$105,$O106-5)=""),"",INDEX('Execution Register'!$B$6:$B$105,$O106-5)),"")</f>
        <v/>
      </c>
      <c r="C106" s="8">
        <f>IFERROR(IF(OR($O106="",INDEX('Execution Register'!$C$6:$C$105,$O106-5)=""),"",INDEX('Execution Register'!$C$6:$C$105,$O106-5)),"")</f>
        <v/>
      </c>
      <c r="D106" s="8">
        <f>IFERROR(IF(OR($O106="",INDEX('Execution Register'!$D$6:$D$105,$O106-5)=""),"",INDEX('Execution Register'!$D$6:$D$105,$O106-5)),"")</f>
        <v/>
      </c>
      <c r="E106" s="8">
        <f>IFERROR(IF(OR($O106="",INDEX('Execution Register'!$M$6:$M$105,$O106-5)=""),"",INDEX('Execution Register'!$M$6:$M$105,$O106-5)),"")</f>
        <v/>
      </c>
      <c r="F106" s="8">
        <f>IFERROR(IF(OR($O106="",INDEX('Execution Register'!$N$6:$N$105,$O106-5)=""),"",INDEX('Execution Register'!$N$6:$N$105,$O106-5)),"")</f>
        <v/>
      </c>
      <c r="G106" s="10">
        <f>IFERROR(IF(OR($O106="",INDEX('Execution Register'!$E$6:$E$105,$O106-5)=""),"",INDEX('Execution Register'!$E$6:$E$105,$O106-5)),"")</f>
        <v/>
      </c>
      <c r="H106" s="8">
        <f>IFERROR(IF(OR($O106="",INDEX('Execution Register'!$F$6:$F$105,$O106-5)=""),"",INDEX('Execution Register'!$F$6:$F$105,$O106-5)),"")</f>
        <v/>
      </c>
      <c r="I106" s="10">
        <f>IFERROR(IF(OR($O106="",INDEX('Execution Register'!$G$6:$G$105,$O106-5)=""),"",INDEX('Execution Register'!$G$6:$G$105,$O106-5)),"")</f>
        <v/>
      </c>
      <c r="J106" s="10">
        <f>IFERROR(IF(OR($O106="",INDEX('Execution Register'!$H$6:$H$105,$O106-5)=""),"",INDEX('Execution Register'!$H$6:$H$105,$O106-5)),"")</f>
        <v/>
      </c>
      <c r="K106" s="10">
        <f>IFERROR(IF(OR($O106="",INDEX('Execution Register'!$I$6:$I$105,$O106-5)=""),"",INDEX('Execution Register'!$I$6:$I$105,$O106-5)),"")</f>
        <v/>
      </c>
      <c r="L106" s="8">
        <f>IFERROR(IF(OR($O106="",INDEX('Execution Register'!$J$6:$J$105,$O106-5)=""),"",INDEX('Execution Register'!$J$6:$J$105,$O106-5)),"")</f>
        <v/>
      </c>
      <c r="M106" s="10">
        <f>IFERROR(IF(OR($O106="",INDEX('Execution Register'!$K$6:$K$105,$O106-5)=""),"",INDEX('Execution Register'!$K$6:$K$105,$O106-5)),"")</f>
        <v/>
      </c>
      <c r="N106" s="10">
        <f>IFERROR(IF(OR($O106="",INDEX('Execution Register'!$L$6:$L$105,$O106-5)=""),"",INDEX('Execution Register'!$L$6:$L$105,$O106-5)),"")</f>
        <v/>
      </c>
      <c r="O106" s="11">
        <f>IFERROR(AGGREGATE(15,6,ROW('Execution Register'!$A$6:$A$105)/(LEFT('Execution Register'!$N$6:$N$105,6)="Open -"),96),"")</f>
        <v/>
      </c>
    </row>
    <row r="107">
      <c r="A107" s="8">
        <f>IFERROR(IF(OR($O107="",INDEX('Execution Register'!$A$6:$A$105,$O107-5)=""),"",INDEX('Execution Register'!$A$6:$A$105,$O107-5)),"")</f>
        <v/>
      </c>
      <c r="B107" s="9">
        <f>IFERROR(IF(OR($O107="",INDEX('Execution Register'!$B$6:$B$105,$O107-5)=""),"",INDEX('Execution Register'!$B$6:$B$105,$O107-5)),"")</f>
        <v/>
      </c>
      <c r="C107" s="8">
        <f>IFERROR(IF(OR($O107="",INDEX('Execution Register'!$C$6:$C$105,$O107-5)=""),"",INDEX('Execution Register'!$C$6:$C$105,$O107-5)),"")</f>
        <v/>
      </c>
      <c r="D107" s="8">
        <f>IFERROR(IF(OR($O107="",INDEX('Execution Register'!$D$6:$D$105,$O107-5)=""),"",INDEX('Execution Register'!$D$6:$D$105,$O107-5)),"")</f>
        <v/>
      </c>
      <c r="E107" s="8">
        <f>IFERROR(IF(OR($O107="",INDEX('Execution Register'!$M$6:$M$105,$O107-5)=""),"",INDEX('Execution Register'!$M$6:$M$105,$O107-5)),"")</f>
        <v/>
      </c>
      <c r="F107" s="8">
        <f>IFERROR(IF(OR($O107="",INDEX('Execution Register'!$N$6:$N$105,$O107-5)=""),"",INDEX('Execution Register'!$N$6:$N$105,$O107-5)),"")</f>
        <v/>
      </c>
      <c r="G107" s="10">
        <f>IFERROR(IF(OR($O107="",INDEX('Execution Register'!$E$6:$E$105,$O107-5)=""),"",INDEX('Execution Register'!$E$6:$E$105,$O107-5)),"")</f>
        <v/>
      </c>
      <c r="H107" s="8">
        <f>IFERROR(IF(OR($O107="",INDEX('Execution Register'!$F$6:$F$105,$O107-5)=""),"",INDEX('Execution Register'!$F$6:$F$105,$O107-5)),"")</f>
        <v/>
      </c>
      <c r="I107" s="10">
        <f>IFERROR(IF(OR($O107="",INDEX('Execution Register'!$G$6:$G$105,$O107-5)=""),"",INDEX('Execution Register'!$G$6:$G$105,$O107-5)),"")</f>
        <v/>
      </c>
      <c r="J107" s="10">
        <f>IFERROR(IF(OR($O107="",INDEX('Execution Register'!$H$6:$H$105,$O107-5)=""),"",INDEX('Execution Register'!$H$6:$H$105,$O107-5)),"")</f>
        <v/>
      </c>
      <c r="K107" s="10">
        <f>IFERROR(IF(OR($O107="",INDEX('Execution Register'!$I$6:$I$105,$O107-5)=""),"",INDEX('Execution Register'!$I$6:$I$105,$O107-5)),"")</f>
        <v/>
      </c>
      <c r="L107" s="8">
        <f>IFERROR(IF(OR($O107="",INDEX('Execution Register'!$J$6:$J$105,$O107-5)=""),"",INDEX('Execution Register'!$J$6:$J$105,$O107-5)),"")</f>
        <v/>
      </c>
      <c r="M107" s="10">
        <f>IFERROR(IF(OR($O107="",INDEX('Execution Register'!$K$6:$K$105,$O107-5)=""),"",INDEX('Execution Register'!$K$6:$K$105,$O107-5)),"")</f>
        <v/>
      </c>
      <c r="N107" s="10">
        <f>IFERROR(IF(OR($O107="",INDEX('Execution Register'!$L$6:$L$105,$O107-5)=""),"",INDEX('Execution Register'!$L$6:$L$105,$O107-5)),"")</f>
        <v/>
      </c>
      <c r="O107" s="11">
        <f>IFERROR(AGGREGATE(15,6,ROW('Execution Register'!$A$6:$A$105)/(LEFT('Execution Register'!$N$6:$N$105,6)="Open -"),97),"")</f>
        <v/>
      </c>
    </row>
    <row r="108">
      <c r="A108" s="8">
        <f>IFERROR(IF(OR($O108="",INDEX('Execution Register'!$A$6:$A$105,$O108-5)=""),"",INDEX('Execution Register'!$A$6:$A$105,$O108-5)),"")</f>
        <v/>
      </c>
      <c r="B108" s="9">
        <f>IFERROR(IF(OR($O108="",INDEX('Execution Register'!$B$6:$B$105,$O108-5)=""),"",INDEX('Execution Register'!$B$6:$B$105,$O108-5)),"")</f>
        <v/>
      </c>
      <c r="C108" s="8">
        <f>IFERROR(IF(OR($O108="",INDEX('Execution Register'!$C$6:$C$105,$O108-5)=""),"",INDEX('Execution Register'!$C$6:$C$105,$O108-5)),"")</f>
        <v/>
      </c>
      <c r="D108" s="8">
        <f>IFERROR(IF(OR($O108="",INDEX('Execution Register'!$D$6:$D$105,$O108-5)=""),"",INDEX('Execution Register'!$D$6:$D$105,$O108-5)),"")</f>
        <v/>
      </c>
      <c r="E108" s="8">
        <f>IFERROR(IF(OR($O108="",INDEX('Execution Register'!$M$6:$M$105,$O108-5)=""),"",INDEX('Execution Register'!$M$6:$M$105,$O108-5)),"")</f>
        <v/>
      </c>
      <c r="F108" s="8">
        <f>IFERROR(IF(OR($O108="",INDEX('Execution Register'!$N$6:$N$105,$O108-5)=""),"",INDEX('Execution Register'!$N$6:$N$105,$O108-5)),"")</f>
        <v/>
      </c>
      <c r="G108" s="10">
        <f>IFERROR(IF(OR($O108="",INDEX('Execution Register'!$E$6:$E$105,$O108-5)=""),"",INDEX('Execution Register'!$E$6:$E$105,$O108-5)),"")</f>
        <v/>
      </c>
      <c r="H108" s="8">
        <f>IFERROR(IF(OR($O108="",INDEX('Execution Register'!$F$6:$F$105,$O108-5)=""),"",INDEX('Execution Register'!$F$6:$F$105,$O108-5)),"")</f>
        <v/>
      </c>
      <c r="I108" s="10">
        <f>IFERROR(IF(OR($O108="",INDEX('Execution Register'!$G$6:$G$105,$O108-5)=""),"",INDEX('Execution Register'!$G$6:$G$105,$O108-5)),"")</f>
        <v/>
      </c>
      <c r="J108" s="10">
        <f>IFERROR(IF(OR($O108="",INDEX('Execution Register'!$H$6:$H$105,$O108-5)=""),"",INDEX('Execution Register'!$H$6:$H$105,$O108-5)),"")</f>
        <v/>
      </c>
      <c r="K108" s="10">
        <f>IFERROR(IF(OR($O108="",INDEX('Execution Register'!$I$6:$I$105,$O108-5)=""),"",INDEX('Execution Register'!$I$6:$I$105,$O108-5)),"")</f>
        <v/>
      </c>
      <c r="L108" s="8">
        <f>IFERROR(IF(OR($O108="",INDEX('Execution Register'!$J$6:$J$105,$O108-5)=""),"",INDEX('Execution Register'!$J$6:$J$105,$O108-5)),"")</f>
        <v/>
      </c>
      <c r="M108" s="10">
        <f>IFERROR(IF(OR($O108="",INDEX('Execution Register'!$K$6:$K$105,$O108-5)=""),"",INDEX('Execution Register'!$K$6:$K$105,$O108-5)),"")</f>
        <v/>
      </c>
      <c r="N108" s="10">
        <f>IFERROR(IF(OR($O108="",INDEX('Execution Register'!$L$6:$L$105,$O108-5)=""),"",INDEX('Execution Register'!$L$6:$L$105,$O108-5)),"")</f>
        <v/>
      </c>
      <c r="O108" s="11">
        <f>IFERROR(AGGREGATE(15,6,ROW('Execution Register'!$A$6:$A$105)/(LEFT('Execution Register'!$N$6:$N$105,6)="Open -"),98),"")</f>
        <v/>
      </c>
    </row>
    <row r="109">
      <c r="A109" s="8">
        <f>IFERROR(IF(OR($O109="",INDEX('Execution Register'!$A$6:$A$105,$O109-5)=""),"",INDEX('Execution Register'!$A$6:$A$105,$O109-5)),"")</f>
        <v/>
      </c>
      <c r="B109" s="9">
        <f>IFERROR(IF(OR($O109="",INDEX('Execution Register'!$B$6:$B$105,$O109-5)=""),"",INDEX('Execution Register'!$B$6:$B$105,$O109-5)),"")</f>
        <v/>
      </c>
      <c r="C109" s="8">
        <f>IFERROR(IF(OR($O109="",INDEX('Execution Register'!$C$6:$C$105,$O109-5)=""),"",INDEX('Execution Register'!$C$6:$C$105,$O109-5)),"")</f>
        <v/>
      </c>
      <c r="D109" s="8">
        <f>IFERROR(IF(OR($O109="",INDEX('Execution Register'!$D$6:$D$105,$O109-5)=""),"",INDEX('Execution Register'!$D$6:$D$105,$O109-5)),"")</f>
        <v/>
      </c>
      <c r="E109" s="8">
        <f>IFERROR(IF(OR($O109="",INDEX('Execution Register'!$M$6:$M$105,$O109-5)=""),"",INDEX('Execution Register'!$M$6:$M$105,$O109-5)),"")</f>
        <v/>
      </c>
      <c r="F109" s="8">
        <f>IFERROR(IF(OR($O109="",INDEX('Execution Register'!$N$6:$N$105,$O109-5)=""),"",INDEX('Execution Register'!$N$6:$N$105,$O109-5)),"")</f>
        <v/>
      </c>
      <c r="G109" s="10">
        <f>IFERROR(IF(OR($O109="",INDEX('Execution Register'!$E$6:$E$105,$O109-5)=""),"",INDEX('Execution Register'!$E$6:$E$105,$O109-5)),"")</f>
        <v/>
      </c>
      <c r="H109" s="8">
        <f>IFERROR(IF(OR($O109="",INDEX('Execution Register'!$F$6:$F$105,$O109-5)=""),"",INDEX('Execution Register'!$F$6:$F$105,$O109-5)),"")</f>
        <v/>
      </c>
      <c r="I109" s="10">
        <f>IFERROR(IF(OR($O109="",INDEX('Execution Register'!$G$6:$G$105,$O109-5)=""),"",INDEX('Execution Register'!$G$6:$G$105,$O109-5)),"")</f>
        <v/>
      </c>
      <c r="J109" s="10">
        <f>IFERROR(IF(OR($O109="",INDEX('Execution Register'!$H$6:$H$105,$O109-5)=""),"",INDEX('Execution Register'!$H$6:$H$105,$O109-5)),"")</f>
        <v/>
      </c>
      <c r="K109" s="10">
        <f>IFERROR(IF(OR($O109="",INDEX('Execution Register'!$I$6:$I$105,$O109-5)=""),"",INDEX('Execution Register'!$I$6:$I$105,$O109-5)),"")</f>
        <v/>
      </c>
      <c r="L109" s="8">
        <f>IFERROR(IF(OR($O109="",INDEX('Execution Register'!$J$6:$J$105,$O109-5)=""),"",INDEX('Execution Register'!$J$6:$J$105,$O109-5)),"")</f>
        <v/>
      </c>
      <c r="M109" s="10">
        <f>IFERROR(IF(OR($O109="",INDEX('Execution Register'!$K$6:$K$105,$O109-5)=""),"",INDEX('Execution Register'!$K$6:$K$105,$O109-5)),"")</f>
        <v/>
      </c>
      <c r="N109" s="10">
        <f>IFERROR(IF(OR($O109="",INDEX('Execution Register'!$L$6:$L$105,$O109-5)=""),"",INDEX('Execution Register'!$L$6:$L$105,$O109-5)),"")</f>
        <v/>
      </c>
      <c r="O109" s="11">
        <f>IFERROR(AGGREGATE(15,6,ROW('Execution Register'!$A$6:$A$105)/(LEFT('Execution Register'!$N$6:$N$105,6)="Open -"),99),"")</f>
        <v/>
      </c>
    </row>
    <row r="110">
      <c r="A110" s="8">
        <f>IFERROR(IF(OR($O110="",INDEX('Execution Register'!$A$6:$A$105,$O110-5)=""),"",INDEX('Execution Register'!$A$6:$A$105,$O110-5)),"")</f>
        <v/>
      </c>
      <c r="B110" s="9">
        <f>IFERROR(IF(OR($O110="",INDEX('Execution Register'!$B$6:$B$105,$O110-5)=""),"",INDEX('Execution Register'!$B$6:$B$105,$O110-5)),"")</f>
        <v/>
      </c>
      <c r="C110" s="8">
        <f>IFERROR(IF(OR($O110="",INDEX('Execution Register'!$C$6:$C$105,$O110-5)=""),"",INDEX('Execution Register'!$C$6:$C$105,$O110-5)),"")</f>
        <v/>
      </c>
      <c r="D110" s="8">
        <f>IFERROR(IF(OR($O110="",INDEX('Execution Register'!$D$6:$D$105,$O110-5)=""),"",INDEX('Execution Register'!$D$6:$D$105,$O110-5)),"")</f>
        <v/>
      </c>
      <c r="E110" s="8">
        <f>IFERROR(IF(OR($O110="",INDEX('Execution Register'!$M$6:$M$105,$O110-5)=""),"",INDEX('Execution Register'!$M$6:$M$105,$O110-5)),"")</f>
        <v/>
      </c>
      <c r="F110" s="8">
        <f>IFERROR(IF(OR($O110="",INDEX('Execution Register'!$N$6:$N$105,$O110-5)=""),"",INDEX('Execution Register'!$N$6:$N$105,$O110-5)),"")</f>
        <v/>
      </c>
      <c r="G110" s="10">
        <f>IFERROR(IF(OR($O110="",INDEX('Execution Register'!$E$6:$E$105,$O110-5)=""),"",INDEX('Execution Register'!$E$6:$E$105,$O110-5)),"")</f>
        <v/>
      </c>
      <c r="H110" s="8">
        <f>IFERROR(IF(OR($O110="",INDEX('Execution Register'!$F$6:$F$105,$O110-5)=""),"",INDEX('Execution Register'!$F$6:$F$105,$O110-5)),"")</f>
        <v/>
      </c>
      <c r="I110" s="10">
        <f>IFERROR(IF(OR($O110="",INDEX('Execution Register'!$G$6:$G$105,$O110-5)=""),"",INDEX('Execution Register'!$G$6:$G$105,$O110-5)),"")</f>
        <v/>
      </c>
      <c r="J110" s="10">
        <f>IFERROR(IF(OR($O110="",INDEX('Execution Register'!$H$6:$H$105,$O110-5)=""),"",INDEX('Execution Register'!$H$6:$H$105,$O110-5)),"")</f>
        <v/>
      </c>
      <c r="K110" s="10">
        <f>IFERROR(IF(OR($O110="",INDEX('Execution Register'!$I$6:$I$105,$O110-5)=""),"",INDEX('Execution Register'!$I$6:$I$105,$O110-5)),"")</f>
        <v/>
      </c>
      <c r="L110" s="8">
        <f>IFERROR(IF(OR($O110="",INDEX('Execution Register'!$J$6:$J$105,$O110-5)=""),"",INDEX('Execution Register'!$J$6:$J$105,$O110-5)),"")</f>
        <v/>
      </c>
      <c r="M110" s="10">
        <f>IFERROR(IF(OR($O110="",INDEX('Execution Register'!$K$6:$K$105,$O110-5)=""),"",INDEX('Execution Register'!$K$6:$K$105,$O110-5)),"")</f>
        <v/>
      </c>
      <c r="N110" s="10">
        <f>IFERROR(IF(OR($O110="",INDEX('Execution Register'!$L$6:$L$105,$O110-5)=""),"",INDEX('Execution Register'!$L$6:$L$105,$O110-5)),"")</f>
        <v/>
      </c>
      <c r="O110" s="11">
        <f>IFERROR(AGGREGATE(15,6,ROW('Execution Register'!$A$6:$A$105)/(LEFT('Execution Register'!$N$6:$N$105,6)="Open -"),100),"")</f>
        <v/>
      </c>
    </row>
  </sheetData>
  <sheetProtection selectLockedCells="0" selectUnlockedCells="0" sheet="1" objects="0" insertRows="1" insertHyperlinks="1" autoFilter="0" scenarios="0" formatColumns="1" deleteColumns="1" insertColumns="1" pivotTables="1" deleteRows="1" formatCells="1" formatRows="1" sort="0"/>
  <mergeCells count="1">
    <mergeCell ref="A1:O1"/>
  </mergeCells>
  <conditionalFormatting sqref="J6">
    <cfRule type="expression" priority="1" dxfId="0">
      <formula>=J6&gt;0</formula>
    </cfRule>
  </conditionalFormatting>
  <conditionalFormatting sqref="F11:F110">
    <cfRule type="expression" priority="2" dxfId="0">
      <formula>=LEFT(F11,6)="Open -"</formula>
    </cfRule>
  </conditionalFormatting>
  <conditionalFormatting sqref="J11:J110">
    <cfRule type="expression" priority="3" dxfId="0">
      <formula>=AND(ISNUMBER(J11),J11&lt;&gt;0)</formula>
    </cfRule>
  </conditionalFormatting>
  <conditionalFormatting sqref="N11:N110">
    <cfRule type="expression" priority="4" dxfId="0">
      <formula>=AND(ISNUMBER(N11),N11&lt;&gt;0)</formula>
    </cfRule>
  </conditionalFormatting>
  <pageMargins left="0.75" right="0.75" top="1" bottom="1" header="0.5" footer="0.5"/>
</worksheet>
</file>

<file path=xl/worksheets/sheet2.xml><?xml version="1.0" encoding="utf-8"?>
<worksheet xmlns="http://schemas.openxmlformats.org/spreadsheetml/2006/main">
  <sheetPr>
    <outlinePr summaryBelow="1" summaryRight="1"/>
    <pageSetUpPr/>
  </sheetPr>
  <dimension ref="A1:N105"/>
  <sheetViews>
    <sheetView showGridLines="0" workbookViewId="0">
      <pane ySplit="5" topLeftCell="A6" activePane="bottomLeft" state="frozen"/>
      <selection pane="bottomLeft" activeCell="A1" sqref="A1"/>
    </sheetView>
  </sheetViews>
  <sheetFormatPr baseColWidth="8" defaultRowHeight="15"/>
  <cols>
    <col width="22" customWidth="1" min="1" max="1"/>
    <col width="14" customWidth="1" min="2" max="2"/>
    <col width="24" customWidth="1" min="3" max="3"/>
    <col width="21" customWidth="1" min="4" max="4"/>
    <col width="16" customWidth="1" min="5" max="5"/>
    <col width="14" customWidth="1" min="6" max="6"/>
    <col width="20" customWidth="1" min="7" max="7"/>
    <col width="14" customWidth="1" min="8" max="8"/>
    <col width="13" customWidth="1" min="9" max="9"/>
    <col width="18" customWidth="1" min="10" max="10"/>
    <col width="16" customWidth="1" min="11" max="11"/>
    <col width="22" customWidth="1" min="12" max="12"/>
    <col width="21" customWidth="1" min="13" max="13"/>
    <col width="32" customWidth="1" min="14" max="14"/>
  </cols>
  <sheetData>
    <row r="1" ht="25" customHeight="1">
      <c r="A1" s="1" t="inlineStr">
        <is>
          <t>Production Forecast Input</t>
        </is>
      </c>
    </row>
    <row r="2" ht="25" customHeight="1">
      <c r="A2" s="2" t="inlineStr">
        <is>
          <t>Inputs: product demand identifiers, reporting period, owner or responsible role, work order or run ID, and planned and actual quantities or times.</t>
        </is>
      </c>
      <c r="B2" s="3" t="n"/>
      <c r="C2" s="3" t="n"/>
      <c r="D2" s="3" t="n"/>
      <c r="E2" s="3" t="n"/>
      <c r="F2" s="3" t="n"/>
      <c r="G2" s="3" t="n"/>
      <c r="H2" s="3" t="n"/>
      <c r="I2" s="3" t="n"/>
      <c r="J2" s="3" t="n"/>
      <c r="K2" s="3" t="n"/>
      <c r="L2" s="3" t="n"/>
      <c r="M2" s="3" t="n"/>
      <c r="N2" s="3" t="n"/>
    </row>
    <row r="3" ht="25" customHeight="1">
      <c r="A3" s="2" t="inlineStr">
        <is>
          <t>Rows 6 through 14 are sample records. Replace or clear the sample records before using this workbook.</t>
        </is>
      </c>
      <c r="B3" s="3" t="n"/>
      <c r="C3" s="3" t="n"/>
      <c r="D3" s="3" t="n"/>
      <c r="E3" s="3" t="n"/>
      <c r="F3" s="3" t="n"/>
      <c r="G3" s="3" t="n"/>
      <c r="H3" s="3" t="n"/>
      <c r="I3" s="3" t="n"/>
      <c r="J3" s="3" t="n"/>
      <c r="K3" s="3" t="n"/>
      <c r="L3" s="3" t="n"/>
      <c r="M3" s="3" t="n"/>
      <c r="N3" s="3" t="n"/>
    </row>
    <row r="4" ht="25" customHeight="1">
      <c r="A4" s="2" t="inlineStr">
        <is>
          <t>Yellow cells are user inputs. Blue cells are calculated planned-versus-actual checks. Enter units explicitly; this workbook does not convert units.</t>
        </is>
      </c>
      <c r="B4" s="3" t="n"/>
      <c r="C4" s="3" t="n"/>
      <c r="D4" s="3" t="n"/>
      <c r="E4" s="3" t="n"/>
      <c r="F4" s="3" t="n"/>
      <c r="G4" s="3" t="n"/>
      <c r="H4" s="3" t="n"/>
      <c r="I4" s="3" t="n"/>
      <c r="J4" s="3" t="n"/>
      <c r="K4" s="3" t="n"/>
      <c r="L4" s="3" t="n"/>
      <c r="M4" s="3" t="n"/>
      <c r="N4" s="3" t="n"/>
    </row>
    <row r="5" ht="34" customHeight="1">
      <c r="A5" s="4" t="inlineStr">
        <is>
          <t>Product Demand Identifier</t>
        </is>
      </c>
      <c r="B5" s="4" t="inlineStr">
        <is>
          <t>Reporting Period</t>
        </is>
      </c>
      <c r="C5" s="4" t="inlineStr">
        <is>
          <t>Owner or Responsible Role</t>
        </is>
      </c>
      <c r="D5" s="4" t="inlineStr">
        <is>
          <t>Work Order or Run ID</t>
        </is>
      </c>
      <c r="E5" s="4" t="inlineStr">
        <is>
          <t>Planned Quantity</t>
        </is>
      </c>
      <c r="F5" s="4" t="inlineStr">
        <is>
          <t>Quantity Unit</t>
        </is>
      </c>
      <c r="G5" s="4" t="inlineStr">
        <is>
          <t>Actual Quantity (same unit)</t>
        </is>
      </c>
      <c r="H5" s="4" t="inlineStr">
        <is>
          <t>Planned Time</t>
        </is>
      </c>
      <c r="I5" s="4" t="inlineStr">
        <is>
          <t>Time Unit</t>
        </is>
      </c>
      <c r="J5" s="4" t="inlineStr">
        <is>
          <t>Actual Time (same unit)</t>
        </is>
      </c>
      <c r="K5" s="4" t="inlineStr">
        <is>
          <t>Status Progression</t>
        </is>
      </c>
      <c r="L5" s="4" t="inlineStr">
        <is>
          <t>Quantity Variance (Actual - Planned)</t>
        </is>
      </c>
      <c r="M5" s="4" t="inlineStr">
        <is>
          <t>Time Variance (Actual - Planned)</t>
        </is>
      </c>
      <c r="N5" s="4" t="inlineStr">
        <is>
          <t>Planned-versus-Actual Checks / Exception Status</t>
        </is>
      </c>
    </row>
    <row r="6">
      <c r="A6" s="12" t="inlineStr">
        <is>
          <t>Sample Demand 01</t>
        </is>
      </c>
      <c r="B6" s="13" t="n">
        <v>46266</v>
      </c>
      <c r="C6" s="12" t="inlineStr">
        <is>
          <t>Sample Role A</t>
        </is>
      </c>
      <c r="D6" s="12" t="inlineStr">
        <is>
          <t>Sample Run 001</t>
        </is>
      </c>
      <c r="E6" s="14" t="n">
        <v>100</v>
      </c>
      <c r="F6" s="12" t="inlineStr">
        <is>
          <t>each</t>
        </is>
      </c>
      <c r="G6" s="14" t="n"/>
      <c r="H6" s="14" t="n">
        <v>10</v>
      </c>
      <c r="I6" s="12" t="inlineStr">
        <is>
          <t>hours</t>
        </is>
      </c>
      <c r="J6" s="14" t="n"/>
      <c r="K6" s="12" t="inlineStr">
        <is>
          <t>Planned</t>
        </is>
      </c>
      <c r="L6" s="10">
        <f>IFERROR(IF(OR($A6="",NOT(ISNUMBER($E6)),NOT(ISNUMBER($G6))),"",$G6-$E6),"")</f>
        <v/>
      </c>
      <c r="M6" s="10">
        <f>IFERROR(IF(OR($A6="",NOT(ISNUMBER($H6)),NOT(ISNUMBER($J6))),"",$J6-$H6),"")</f>
        <v/>
      </c>
      <c r="N6" s="8">
        <f>IFERROR(IF($A6="","",IF(OR(AND($B6&lt;&gt;"",NOT(ISNUMBER($B6))),AND($E6&lt;&gt;"",NOT(ISNUMBER($E6))),AND($G6&lt;&gt;"",NOT(ISNUMBER($G6))),AND($H6&lt;&gt;"",NOT(ISNUMBER($H6))),AND($J6&lt;&gt;"",NOT(ISNUMBER($J6)))),"Open - invalid date or numeric input",IF(OR($B6="",$C6="",$D6="",$K6=""),"Open - missing required input",IF(OR(AND(NOT(ISNUMBER($E6)),NOT(ISNUMBER($H6))),AND(ISNUMBER($G6),NOT(ISNUMBER($E6))),AND(ISNUMBER($J6),NOT(ISNUMBER($H6)))),"Open - missing plan",IF(OR(AND(ISNUMBER($E6),$F6=""),AND(ISNUMBER($H6),$I6="")),"Open - missing unit",IF(OR(AND($K6="Complete",ISNUMBER($E6),NOT(ISNUMBER($G6))),AND($K6="Complete",ISNUMBER($H6),NOT(ISNUMBER($J6)))),"Open - missing actual",IF(OR(AND(ISNUMBER($L6),$L6&lt;&gt;0),AND(ISNUMBER($M6),$M6&lt;&gt;0)),"Open - plan/actual difference",IF(OR($K6="Planned",$K6="In Progress"),"Pending",IF($K6="Complete","No exception",""))))))))),"")</f>
        <v/>
      </c>
    </row>
    <row r="7">
      <c r="A7" s="12" t="inlineStr">
        <is>
          <t>Sample Demand 02</t>
        </is>
      </c>
      <c r="B7" s="13" t="n">
        <v>46266</v>
      </c>
      <c r="C7" s="12" t="inlineStr">
        <is>
          <t>Sample Role B</t>
        </is>
      </c>
      <c r="D7" s="12" t="inlineStr">
        <is>
          <t>Sample Run 002</t>
        </is>
      </c>
      <c r="E7" s="14" t="n">
        <v>75</v>
      </c>
      <c r="F7" s="12" t="inlineStr">
        <is>
          <t>each</t>
        </is>
      </c>
      <c r="G7" s="14" t="n">
        <v>75</v>
      </c>
      <c r="H7" s="14" t="n">
        <v>8</v>
      </c>
      <c r="I7" s="12" t="inlineStr">
        <is>
          <t>hours</t>
        </is>
      </c>
      <c r="J7" s="14" t="n">
        <v>8</v>
      </c>
      <c r="K7" s="12" t="inlineStr">
        <is>
          <t>Complete</t>
        </is>
      </c>
      <c r="L7" s="10">
        <f>IFERROR(IF(OR($A7="",NOT(ISNUMBER($E7)),NOT(ISNUMBER($G7))),"",$G7-$E7),"")</f>
        <v/>
      </c>
      <c r="M7" s="10">
        <f>IFERROR(IF(OR($A7="",NOT(ISNUMBER($H7)),NOT(ISNUMBER($J7))),"",$J7-$H7),"")</f>
        <v/>
      </c>
      <c r="N7" s="8">
        <f>IFERROR(IF($A7="","",IF(OR(AND($B7&lt;&gt;"",NOT(ISNUMBER($B7))),AND($E7&lt;&gt;"",NOT(ISNUMBER($E7))),AND($G7&lt;&gt;"",NOT(ISNUMBER($G7))),AND($H7&lt;&gt;"",NOT(ISNUMBER($H7))),AND($J7&lt;&gt;"",NOT(ISNUMBER($J7)))),"Open - invalid date or numeric input",IF(OR($B7="",$C7="",$D7="",$K7=""),"Open - missing required input",IF(OR(AND(NOT(ISNUMBER($E7)),NOT(ISNUMBER($H7))),AND(ISNUMBER($G7),NOT(ISNUMBER($E7))),AND(ISNUMBER($J7),NOT(ISNUMBER($H7)))),"Open - missing plan",IF(OR(AND(ISNUMBER($E7),$F7=""),AND(ISNUMBER($H7),$I7="")),"Open - missing unit",IF(OR(AND($K7="Complete",ISNUMBER($E7),NOT(ISNUMBER($G7))),AND($K7="Complete",ISNUMBER($H7),NOT(ISNUMBER($J7)))),"Open - missing actual",IF(OR(AND(ISNUMBER($L7),$L7&lt;&gt;0),AND(ISNUMBER($M7),$M7&lt;&gt;0)),"Open - plan/actual difference",IF(OR($K7="Planned",$K7="In Progress"),"Pending",IF($K7="Complete","No exception",""))))))))),"")</f>
        <v/>
      </c>
    </row>
    <row r="8">
      <c r="A8" s="12" t="inlineStr">
        <is>
          <t>Sample Demand 03</t>
        </is>
      </c>
      <c r="B8" s="13" t="n">
        <v>46266</v>
      </c>
      <c r="C8" s="12" t="inlineStr">
        <is>
          <t>Sample Role C</t>
        </is>
      </c>
      <c r="D8" s="12" t="inlineStr">
        <is>
          <t>Sample Run 003</t>
        </is>
      </c>
      <c r="E8" s="14" t="n">
        <v>50</v>
      </c>
      <c r="F8" s="12" t="inlineStr">
        <is>
          <t>each</t>
        </is>
      </c>
      <c r="G8" s="14" t="n">
        <v>55</v>
      </c>
      <c r="H8" s="14" t="n">
        <v>5</v>
      </c>
      <c r="I8" s="12" t="inlineStr">
        <is>
          <t>hours</t>
        </is>
      </c>
      <c r="J8" s="14" t="n">
        <v>5</v>
      </c>
      <c r="K8" s="12" t="inlineStr">
        <is>
          <t>Complete</t>
        </is>
      </c>
      <c r="L8" s="10">
        <f>IFERROR(IF(OR($A8="",NOT(ISNUMBER($E8)),NOT(ISNUMBER($G8))),"",$G8-$E8),"")</f>
        <v/>
      </c>
      <c r="M8" s="10">
        <f>IFERROR(IF(OR($A8="",NOT(ISNUMBER($H8)),NOT(ISNUMBER($J8))),"",$J8-$H8),"")</f>
        <v/>
      </c>
      <c r="N8" s="8">
        <f>IFERROR(IF($A8="","",IF(OR(AND($B8&lt;&gt;"",NOT(ISNUMBER($B8))),AND($E8&lt;&gt;"",NOT(ISNUMBER($E8))),AND($G8&lt;&gt;"",NOT(ISNUMBER($G8))),AND($H8&lt;&gt;"",NOT(ISNUMBER($H8))),AND($J8&lt;&gt;"",NOT(ISNUMBER($J8)))),"Open - invalid date or numeric input",IF(OR($B8="",$C8="",$D8="",$K8=""),"Open - missing required input",IF(OR(AND(NOT(ISNUMBER($E8)),NOT(ISNUMBER($H8))),AND(ISNUMBER($G8),NOT(ISNUMBER($E8))),AND(ISNUMBER($J8),NOT(ISNUMBER($H8)))),"Open - missing plan",IF(OR(AND(ISNUMBER($E8),$F8=""),AND(ISNUMBER($H8),$I8="")),"Open - missing unit",IF(OR(AND($K8="Complete",ISNUMBER($E8),NOT(ISNUMBER($G8))),AND($K8="Complete",ISNUMBER($H8),NOT(ISNUMBER($J8)))),"Open - missing actual",IF(OR(AND(ISNUMBER($L8),$L8&lt;&gt;0),AND(ISNUMBER($M8),$M8&lt;&gt;0)),"Open - plan/actual difference",IF(OR($K8="Planned",$K8="In Progress"),"Pending",IF($K8="Complete","No exception",""))))))))),"")</f>
        <v/>
      </c>
    </row>
    <row r="9">
      <c r="A9" s="12" t="inlineStr">
        <is>
          <t>Sample Demand 04</t>
        </is>
      </c>
      <c r="B9" s="13" t="n">
        <v>46266</v>
      </c>
      <c r="C9" s="12" t="inlineStr">
        <is>
          <t>Sample Role D</t>
        </is>
      </c>
      <c r="D9" s="12" t="inlineStr">
        <is>
          <t>Sample Run 004</t>
        </is>
      </c>
      <c r="E9" s="14" t="n">
        <v>60</v>
      </c>
      <c r="F9" s="12" t="inlineStr">
        <is>
          <t>each</t>
        </is>
      </c>
      <c r="G9" s="14" t="n"/>
      <c r="H9" s="14" t="n">
        <v>6</v>
      </c>
      <c r="I9" s="12" t="inlineStr">
        <is>
          <t>hours</t>
        </is>
      </c>
      <c r="J9" s="14" t="n"/>
      <c r="K9" s="12" t="inlineStr">
        <is>
          <t>In Progress</t>
        </is>
      </c>
      <c r="L9" s="10">
        <f>IFERROR(IF(OR($A9="",NOT(ISNUMBER($E9)),NOT(ISNUMBER($G9))),"",$G9-$E9),"")</f>
        <v/>
      </c>
      <c r="M9" s="10">
        <f>IFERROR(IF(OR($A9="",NOT(ISNUMBER($H9)),NOT(ISNUMBER($J9))),"",$J9-$H9),"")</f>
        <v/>
      </c>
      <c r="N9" s="8">
        <f>IFERROR(IF($A9="","",IF(OR(AND($B9&lt;&gt;"",NOT(ISNUMBER($B9))),AND($E9&lt;&gt;"",NOT(ISNUMBER($E9))),AND($G9&lt;&gt;"",NOT(ISNUMBER($G9))),AND($H9&lt;&gt;"",NOT(ISNUMBER($H9))),AND($J9&lt;&gt;"",NOT(ISNUMBER($J9)))),"Open - invalid date or numeric input",IF(OR($B9="",$C9="",$D9="",$K9=""),"Open - missing required input",IF(OR(AND(NOT(ISNUMBER($E9)),NOT(ISNUMBER($H9))),AND(ISNUMBER($G9),NOT(ISNUMBER($E9))),AND(ISNUMBER($J9),NOT(ISNUMBER($H9)))),"Open - missing plan",IF(OR(AND(ISNUMBER($E9),$F9=""),AND(ISNUMBER($H9),$I9="")),"Open - missing unit",IF(OR(AND($K9="Complete",ISNUMBER($E9),NOT(ISNUMBER($G9))),AND($K9="Complete",ISNUMBER($H9),NOT(ISNUMBER($J9)))),"Open - missing actual",IF(OR(AND(ISNUMBER($L9),$L9&lt;&gt;0),AND(ISNUMBER($M9),$M9&lt;&gt;0)),"Open - plan/actual difference",IF(OR($K9="Planned",$K9="In Progress"),"Pending",IF($K9="Complete","No exception",""))))))))),"")</f>
        <v/>
      </c>
    </row>
    <row r="10">
      <c r="A10" s="12" t="inlineStr">
        <is>
          <t>Sample Demand 05</t>
        </is>
      </c>
      <c r="B10" s="13" t="n">
        <v>46266</v>
      </c>
      <c r="C10" s="12" t="inlineStr">
        <is>
          <t>Sample Role E</t>
        </is>
      </c>
      <c r="D10" s="12" t="inlineStr">
        <is>
          <t>Sample Run 005</t>
        </is>
      </c>
      <c r="E10" s="14" t="n">
        <v>120</v>
      </c>
      <c r="F10" s="12" t="inlineStr">
        <is>
          <t>each</t>
        </is>
      </c>
      <c r="G10" s="14" t="n"/>
      <c r="H10" s="14" t="n">
        <v>12</v>
      </c>
      <c r="I10" s="12" t="inlineStr">
        <is>
          <t>hours</t>
        </is>
      </c>
      <c r="J10" s="14" t="n"/>
      <c r="K10" s="12" t="inlineStr">
        <is>
          <t>Complete</t>
        </is>
      </c>
      <c r="L10" s="10">
        <f>IFERROR(IF(OR($A10="",NOT(ISNUMBER($E10)),NOT(ISNUMBER($G10))),"",$G10-$E10),"")</f>
        <v/>
      </c>
      <c r="M10" s="10">
        <f>IFERROR(IF(OR($A10="",NOT(ISNUMBER($H10)),NOT(ISNUMBER($J10))),"",$J10-$H10),"")</f>
        <v/>
      </c>
      <c r="N10" s="8">
        <f>IFERROR(IF($A10="","",IF(OR(AND($B10&lt;&gt;"",NOT(ISNUMBER($B10))),AND($E10&lt;&gt;"",NOT(ISNUMBER($E10))),AND($G10&lt;&gt;"",NOT(ISNUMBER($G10))),AND($H10&lt;&gt;"",NOT(ISNUMBER($H10))),AND($J10&lt;&gt;"",NOT(ISNUMBER($J10)))),"Open - invalid date or numeric input",IF(OR($B10="",$C10="",$D10="",$K10=""),"Open - missing required input",IF(OR(AND(NOT(ISNUMBER($E10)),NOT(ISNUMBER($H10))),AND(ISNUMBER($G10),NOT(ISNUMBER($E10))),AND(ISNUMBER($J10),NOT(ISNUMBER($H10)))),"Open - missing plan",IF(OR(AND(ISNUMBER($E10),$F10=""),AND(ISNUMBER($H10),$I10="")),"Open - missing unit",IF(OR(AND($K10="Complete",ISNUMBER($E10),NOT(ISNUMBER($G10))),AND($K10="Complete",ISNUMBER($H10),NOT(ISNUMBER($J10)))),"Open - missing actual",IF(OR(AND(ISNUMBER($L10),$L10&lt;&gt;0),AND(ISNUMBER($M10),$M10&lt;&gt;0)),"Open - plan/actual difference",IF(OR($K10="Planned",$K10="In Progress"),"Pending",IF($K10="Complete","No exception",""))))))))),"")</f>
        <v/>
      </c>
    </row>
    <row r="11">
      <c r="A11" s="12" t="inlineStr">
        <is>
          <t>Sample Demand 06</t>
        </is>
      </c>
      <c r="B11" s="13" t="n">
        <v>46266</v>
      </c>
      <c r="C11" s="12" t="inlineStr">
        <is>
          <t>Sample Role F</t>
        </is>
      </c>
      <c r="D11" s="12" t="inlineStr">
        <is>
          <t>Sample Run 006</t>
        </is>
      </c>
      <c r="E11" s="14" t="n">
        <v>40</v>
      </c>
      <c r="F11" s="12" t="inlineStr">
        <is>
          <t>each</t>
        </is>
      </c>
      <c r="G11" s="14" t="n">
        <v>40</v>
      </c>
      <c r="H11" s="14" t="n">
        <v>4</v>
      </c>
      <c r="I11" s="12" t="inlineStr">
        <is>
          <t>hours</t>
        </is>
      </c>
      <c r="J11" s="14" t="n"/>
      <c r="K11" s="12" t="inlineStr">
        <is>
          <t>Complete</t>
        </is>
      </c>
      <c r="L11" s="10">
        <f>IFERROR(IF(OR($A11="",NOT(ISNUMBER($E11)),NOT(ISNUMBER($G11))),"",$G11-$E11),"")</f>
        <v/>
      </c>
      <c r="M11" s="10">
        <f>IFERROR(IF(OR($A11="",NOT(ISNUMBER($H11)),NOT(ISNUMBER($J11))),"",$J11-$H11),"")</f>
        <v/>
      </c>
      <c r="N11" s="8">
        <f>IFERROR(IF($A11="","",IF(OR(AND($B11&lt;&gt;"",NOT(ISNUMBER($B11))),AND($E11&lt;&gt;"",NOT(ISNUMBER($E11))),AND($G11&lt;&gt;"",NOT(ISNUMBER($G11))),AND($H11&lt;&gt;"",NOT(ISNUMBER($H11))),AND($J11&lt;&gt;"",NOT(ISNUMBER($J11)))),"Open - invalid date or numeric input",IF(OR($B11="",$C11="",$D11="",$K11=""),"Open - missing required input",IF(OR(AND(NOT(ISNUMBER($E11)),NOT(ISNUMBER($H11))),AND(ISNUMBER($G11),NOT(ISNUMBER($E11))),AND(ISNUMBER($J11),NOT(ISNUMBER($H11)))),"Open - missing plan",IF(OR(AND(ISNUMBER($E11),$F11=""),AND(ISNUMBER($H11),$I11="")),"Open - missing unit",IF(OR(AND($K11="Complete",ISNUMBER($E11),NOT(ISNUMBER($G11))),AND($K11="Complete",ISNUMBER($H11),NOT(ISNUMBER($J11)))),"Open - missing actual",IF(OR(AND(ISNUMBER($L11),$L11&lt;&gt;0),AND(ISNUMBER($M11),$M11&lt;&gt;0)),"Open - plan/actual difference",IF(OR($K11="Planned",$K11="In Progress"),"Pending",IF($K11="Complete","No exception",""))))))))),"")</f>
        <v/>
      </c>
    </row>
    <row r="12">
      <c r="A12" s="12" t="inlineStr">
        <is>
          <t>Sample Demand 07</t>
        </is>
      </c>
      <c r="B12" s="13" t="n">
        <v>46266</v>
      </c>
      <c r="C12" s="12" t="inlineStr">
        <is>
          <t>Sample Role G</t>
        </is>
      </c>
      <c r="D12" s="12" t="inlineStr">
        <is>
          <t>Sample Run 007</t>
        </is>
      </c>
      <c r="E12" s="14" t="n">
        <v>30</v>
      </c>
      <c r="F12" s="12" t="inlineStr">
        <is>
          <t>each</t>
        </is>
      </c>
      <c r="G12" s="14" t="n">
        <v>30</v>
      </c>
      <c r="H12" s="14" t="n"/>
      <c r="I12" s="12" t="n"/>
      <c r="J12" s="14" t="n"/>
      <c r="K12" s="12" t="inlineStr">
        <is>
          <t>Complete</t>
        </is>
      </c>
      <c r="L12" s="10">
        <f>IFERROR(IF(OR($A12="",NOT(ISNUMBER($E12)),NOT(ISNUMBER($G12))),"",$G12-$E12),"")</f>
        <v/>
      </c>
      <c r="M12" s="10">
        <f>IFERROR(IF(OR($A12="",NOT(ISNUMBER($H12)),NOT(ISNUMBER($J12))),"",$J12-$H12),"")</f>
        <v/>
      </c>
      <c r="N12" s="8">
        <f>IFERROR(IF($A12="","",IF(OR(AND($B12&lt;&gt;"",NOT(ISNUMBER($B12))),AND($E12&lt;&gt;"",NOT(ISNUMBER($E12))),AND($G12&lt;&gt;"",NOT(ISNUMBER($G12))),AND($H12&lt;&gt;"",NOT(ISNUMBER($H12))),AND($J12&lt;&gt;"",NOT(ISNUMBER($J12)))),"Open - invalid date or numeric input",IF(OR($B12="",$C12="",$D12="",$K12=""),"Open - missing required input",IF(OR(AND(NOT(ISNUMBER($E12)),NOT(ISNUMBER($H12))),AND(ISNUMBER($G12),NOT(ISNUMBER($E12))),AND(ISNUMBER($J12),NOT(ISNUMBER($H12)))),"Open - missing plan",IF(OR(AND(ISNUMBER($E12),$F12=""),AND(ISNUMBER($H12),$I12="")),"Open - missing unit",IF(OR(AND($K12="Complete",ISNUMBER($E12),NOT(ISNUMBER($G12))),AND($K12="Complete",ISNUMBER($H12),NOT(ISNUMBER($J12)))),"Open - missing actual",IF(OR(AND(ISNUMBER($L12),$L12&lt;&gt;0),AND(ISNUMBER($M12),$M12&lt;&gt;0)),"Open - plan/actual difference",IF(OR($K12="Planned",$K12="In Progress"),"Pending",IF($K12="Complete","No exception",""))))))))),"")</f>
        <v/>
      </c>
    </row>
    <row r="13">
      <c r="A13" s="12" t="inlineStr">
        <is>
          <t>Sample Demand 08</t>
        </is>
      </c>
      <c r="B13" s="13" t="n">
        <v>46266</v>
      </c>
      <c r="C13" s="12" t="inlineStr">
        <is>
          <t>Sample Role H</t>
        </is>
      </c>
      <c r="D13" s="12" t="inlineStr">
        <is>
          <t>Sample Run 008</t>
        </is>
      </c>
      <c r="E13" s="14" t="n"/>
      <c r="F13" s="12" t="n"/>
      <c r="G13" s="14" t="n"/>
      <c r="H13" s="14" t="n">
        <v>3</v>
      </c>
      <c r="I13" s="12" t="inlineStr">
        <is>
          <t>hours</t>
        </is>
      </c>
      <c r="J13" s="14" t="n">
        <v>4</v>
      </c>
      <c r="K13" s="12" t="inlineStr">
        <is>
          <t>Complete</t>
        </is>
      </c>
      <c r="L13" s="10">
        <f>IFERROR(IF(OR($A13="",NOT(ISNUMBER($E13)),NOT(ISNUMBER($G13))),"",$G13-$E13),"")</f>
        <v/>
      </c>
      <c r="M13" s="10">
        <f>IFERROR(IF(OR($A13="",NOT(ISNUMBER($H13)),NOT(ISNUMBER($J13))),"",$J13-$H13),"")</f>
        <v/>
      </c>
      <c r="N13" s="8">
        <f>IFERROR(IF($A13="","",IF(OR(AND($B13&lt;&gt;"",NOT(ISNUMBER($B13))),AND($E13&lt;&gt;"",NOT(ISNUMBER($E13))),AND($G13&lt;&gt;"",NOT(ISNUMBER($G13))),AND($H13&lt;&gt;"",NOT(ISNUMBER($H13))),AND($J13&lt;&gt;"",NOT(ISNUMBER($J13)))),"Open - invalid date or numeric input",IF(OR($B13="",$C13="",$D13="",$K13=""),"Open - missing required input",IF(OR(AND(NOT(ISNUMBER($E13)),NOT(ISNUMBER($H13))),AND(ISNUMBER($G13),NOT(ISNUMBER($E13))),AND(ISNUMBER($J13),NOT(ISNUMBER($H13)))),"Open - missing plan",IF(OR(AND(ISNUMBER($E13),$F13=""),AND(ISNUMBER($H13),$I13="")),"Open - missing unit",IF(OR(AND($K13="Complete",ISNUMBER($E13),NOT(ISNUMBER($G13))),AND($K13="Complete",ISNUMBER($H13),NOT(ISNUMBER($J13)))),"Open - missing actual",IF(OR(AND(ISNUMBER($L13),$L13&lt;&gt;0),AND(ISNUMBER($M13),$M13&lt;&gt;0)),"Open - plan/actual difference",IF(OR($K13="Planned",$K13="In Progress"),"Pending",IF($K13="Complete","No exception",""))))))))),"")</f>
        <v/>
      </c>
    </row>
    <row r="14">
      <c r="A14" s="12" t="inlineStr">
        <is>
          <t>Sample Demand 09</t>
        </is>
      </c>
      <c r="B14" s="13" t="n">
        <v>46266</v>
      </c>
      <c r="C14" s="12" t="inlineStr">
        <is>
          <t>Sample Role I</t>
        </is>
      </c>
      <c r="D14" s="12" t="inlineStr">
        <is>
          <t>Sample Run 009</t>
        </is>
      </c>
      <c r="E14" s="14" t="n">
        <v>90</v>
      </c>
      <c r="F14" s="12" t="n"/>
      <c r="G14" s="14" t="n"/>
      <c r="H14" s="14" t="n">
        <v>9</v>
      </c>
      <c r="I14" s="12" t="inlineStr">
        <is>
          <t>hours</t>
        </is>
      </c>
      <c r="J14" s="14" t="n"/>
      <c r="K14" s="12" t="inlineStr">
        <is>
          <t>Planned</t>
        </is>
      </c>
      <c r="L14" s="10">
        <f>IFERROR(IF(OR($A14="",NOT(ISNUMBER($E14)),NOT(ISNUMBER($G14))),"",$G14-$E14),"")</f>
        <v/>
      </c>
      <c r="M14" s="10">
        <f>IFERROR(IF(OR($A14="",NOT(ISNUMBER($H14)),NOT(ISNUMBER($J14))),"",$J14-$H14),"")</f>
        <v/>
      </c>
      <c r="N14" s="8">
        <f>IFERROR(IF($A14="","",IF(OR(AND($B14&lt;&gt;"",NOT(ISNUMBER($B14))),AND($E14&lt;&gt;"",NOT(ISNUMBER($E14))),AND($G14&lt;&gt;"",NOT(ISNUMBER($G14))),AND($H14&lt;&gt;"",NOT(ISNUMBER($H14))),AND($J14&lt;&gt;"",NOT(ISNUMBER($J14)))),"Open - invalid date or numeric input",IF(OR($B14="",$C14="",$D14="",$K14=""),"Open - missing required input",IF(OR(AND(NOT(ISNUMBER($E14)),NOT(ISNUMBER($H14))),AND(ISNUMBER($G14),NOT(ISNUMBER($E14))),AND(ISNUMBER($J14),NOT(ISNUMBER($H14)))),"Open - missing plan",IF(OR(AND(ISNUMBER($E14),$F14=""),AND(ISNUMBER($H14),$I14="")),"Open - missing unit",IF(OR(AND($K14="Complete",ISNUMBER($E14),NOT(ISNUMBER($G14))),AND($K14="Complete",ISNUMBER($H14),NOT(ISNUMBER($J14)))),"Open - missing actual",IF(OR(AND(ISNUMBER($L14),$L14&lt;&gt;0),AND(ISNUMBER($M14),$M14&lt;&gt;0)),"Open - plan/actual difference",IF(OR($K14="Planned",$K14="In Progress"),"Pending",IF($K14="Complete","No exception",""))))))))),"")</f>
        <v/>
      </c>
    </row>
    <row r="15">
      <c r="A15" s="12" t="n"/>
      <c r="B15" s="13" t="n"/>
      <c r="C15" s="12" t="n"/>
      <c r="D15" s="12" t="n"/>
      <c r="E15" s="14" t="n"/>
      <c r="F15" s="12" t="n"/>
      <c r="G15" s="14" t="n"/>
      <c r="H15" s="14" t="n"/>
      <c r="I15" s="12" t="n"/>
      <c r="J15" s="14" t="n"/>
      <c r="K15" s="12" t="n"/>
      <c r="L15" s="10">
        <f>IFERROR(IF(OR($A15="",NOT(ISNUMBER($E15)),NOT(ISNUMBER($G15))),"",$G15-$E15),"")</f>
        <v/>
      </c>
      <c r="M15" s="10">
        <f>IFERROR(IF(OR($A15="",NOT(ISNUMBER($H15)),NOT(ISNUMBER($J15))),"",$J15-$H15),"")</f>
        <v/>
      </c>
      <c r="N15" s="8">
        <f>IFERROR(IF($A15="","",IF(OR(AND($B15&lt;&gt;"",NOT(ISNUMBER($B15))),AND($E15&lt;&gt;"",NOT(ISNUMBER($E15))),AND($G15&lt;&gt;"",NOT(ISNUMBER($G15))),AND($H15&lt;&gt;"",NOT(ISNUMBER($H15))),AND($J15&lt;&gt;"",NOT(ISNUMBER($J15)))),"Open - invalid date or numeric input",IF(OR($B15="",$C15="",$D15="",$K15=""),"Open - missing required input",IF(OR(AND(NOT(ISNUMBER($E15)),NOT(ISNUMBER($H15))),AND(ISNUMBER($G15),NOT(ISNUMBER($E15))),AND(ISNUMBER($J15),NOT(ISNUMBER($H15)))),"Open - missing plan",IF(OR(AND(ISNUMBER($E15),$F15=""),AND(ISNUMBER($H15),$I15="")),"Open - missing unit",IF(OR(AND($K15="Complete",ISNUMBER($E15),NOT(ISNUMBER($G15))),AND($K15="Complete",ISNUMBER($H15),NOT(ISNUMBER($J15)))),"Open - missing actual",IF(OR(AND(ISNUMBER($L15),$L15&lt;&gt;0),AND(ISNUMBER($M15),$M15&lt;&gt;0)),"Open - plan/actual difference",IF(OR($K15="Planned",$K15="In Progress"),"Pending",IF($K15="Complete","No exception",""))))))))),"")</f>
        <v/>
      </c>
    </row>
    <row r="16">
      <c r="A16" s="12" t="n"/>
      <c r="B16" s="13" t="n"/>
      <c r="C16" s="12" t="n"/>
      <c r="D16" s="12" t="n"/>
      <c r="E16" s="14" t="n"/>
      <c r="F16" s="12" t="n"/>
      <c r="G16" s="14" t="n"/>
      <c r="H16" s="14" t="n"/>
      <c r="I16" s="12" t="n"/>
      <c r="J16" s="14" t="n"/>
      <c r="K16" s="12" t="n"/>
      <c r="L16" s="10">
        <f>IFERROR(IF(OR($A16="",NOT(ISNUMBER($E16)),NOT(ISNUMBER($G16))),"",$G16-$E16),"")</f>
        <v/>
      </c>
      <c r="M16" s="10">
        <f>IFERROR(IF(OR($A16="",NOT(ISNUMBER($H16)),NOT(ISNUMBER($J16))),"",$J16-$H16),"")</f>
        <v/>
      </c>
      <c r="N16" s="8">
        <f>IFERROR(IF($A16="","",IF(OR(AND($B16&lt;&gt;"",NOT(ISNUMBER($B16))),AND($E16&lt;&gt;"",NOT(ISNUMBER($E16))),AND($G16&lt;&gt;"",NOT(ISNUMBER($G16))),AND($H16&lt;&gt;"",NOT(ISNUMBER($H16))),AND($J16&lt;&gt;"",NOT(ISNUMBER($J16)))),"Open - invalid date or numeric input",IF(OR($B16="",$C16="",$D16="",$K16=""),"Open - missing required input",IF(OR(AND(NOT(ISNUMBER($E16)),NOT(ISNUMBER($H16))),AND(ISNUMBER($G16),NOT(ISNUMBER($E16))),AND(ISNUMBER($J16),NOT(ISNUMBER($H16)))),"Open - missing plan",IF(OR(AND(ISNUMBER($E16),$F16=""),AND(ISNUMBER($H16),$I16="")),"Open - missing unit",IF(OR(AND($K16="Complete",ISNUMBER($E16),NOT(ISNUMBER($G16))),AND($K16="Complete",ISNUMBER($H16),NOT(ISNUMBER($J16)))),"Open - missing actual",IF(OR(AND(ISNUMBER($L16),$L16&lt;&gt;0),AND(ISNUMBER($M16),$M16&lt;&gt;0)),"Open - plan/actual difference",IF(OR($K16="Planned",$K16="In Progress"),"Pending",IF($K16="Complete","No exception",""))))))))),"")</f>
        <v/>
      </c>
    </row>
    <row r="17">
      <c r="A17" s="12" t="n"/>
      <c r="B17" s="13" t="n"/>
      <c r="C17" s="12" t="n"/>
      <c r="D17" s="12" t="n"/>
      <c r="E17" s="14" t="n"/>
      <c r="F17" s="12" t="n"/>
      <c r="G17" s="14" t="n"/>
      <c r="H17" s="14" t="n"/>
      <c r="I17" s="12" t="n"/>
      <c r="J17" s="14" t="n"/>
      <c r="K17" s="12" t="n"/>
      <c r="L17" s="10">
        <f>IFERROR(IF(OR($A17="",NOT(ISNUMBER($E17)),NOT(ISNUMBER($G17))),"",$G17-$E17),"")</f>
        <v/>
      </c>
      <c r="M17" s="10">
        <f>IFERROR(IF(OR($A17="",NOT(ISNUMBER($H17)),NOT(ISNUMBER($J17))),"",$J17-$H17),"")</f>
        <v/>
      </c>
      <c r="N17" s="8">
        <f>IFERROR(IF($A17="","",IF(OR(AND($B17&lt;&gt;"",NOT(ISNUMBER($B17))),AND($E17&lt;&gt;"",NOT(ISNUMBER($E17))),AND($G17&lt;&gt;"",NOT(ISNUMBER($G17))),AND($H17&lt;&gt;"",NOT(ISNUMBER($H17))),AND($J17&lt;&gt;"",NOT(ISNUMBER($J17)))),"Open - invalid date or numeric input",IF(OR($B17="",$C17="",$D17="",$K17=""),"Open - missing required input",IF(OR(AND(NOT(ISNUMBER($E17)),NOT(ISNUMBER($H17))),AND(ISNUMBER($G17),NOT(ISNUMBER($E17))),AND(ISNUMBER($J17),NOT(ISNUMBER($H17)))),"Open - missing plan",IF(OR(AND(ISNUMBER($E17),$F17=""),AND(ISNUMBER($H17),$I17="")),"Open - missing unit",IF(OR(AND($K17="Complete",ISNUMBER($E17),NOT(ISNUMBER($G17))),AND($K17="Complete",ISNUMBER($H17),NOT(ISNUMBER($J17)))),"Open - missing actual",IF(OR(AND(ISNUMBER($L17),$L17&lt;&gt;0),AND(ISNUMBER($M17),$M17&lt;&gt;0)),"Open - plan/actual difference",IF(OR($K17="Planned",$K17="In Progress"),"Pending",IF($K17="Complete","No exception",""))))))))),"")</f>
        <v/>
      </c>
    </row>
    <row r="18">
      <c r="A18" s="12" t="n"/>
      <c r="B18" s="13" t="n"/>
      <c r="C18" s="12" t="n"/>
      <c r="D18" s="12" t="n"/>
      <c r="E18" s="14" t="n"/>
      <c r="F18" s="12" t="n"/>
      <c r="G18" s="14" t="n"/>
      <c r="H18" s="14" t="n"/>
      <c r="I18" s="12" t="n"/>
      <c r="J18" s="14" t="n"/>
      <c r="K18" s="12" t="n"/>
      <c r="L18" s="10">
        <f>IFERROR(IF(OR($A18="",NOT(ISNUMBER($E18)),NOT(ISNUMBER($G18))),"",$G18-$E18),"")</f>
        <v/>
      </c>
      <c r="M18" s="10">
        <f>IFERROR(IF(OR($A18="",NOT(ISNUMBER($H18)),NOT(ISNUMBER($J18))),"",$J18-$H18),"")</f>
        <v/>
      </c>
      <c r="N18" s="8">
        <f>IFERROR(IF($A18="","",IF(OR(AND($B18&lt;&gt;"",NOT(ISNUMBER($B18))),AND($E18&lt;&gt;"",NOT(ISNUMBER($E18))),AND($G18&lt;&gt;"",NOT(ISNUMBER($G18))),AND($H18&lt;&gt;"",NOT(ISNUMBER($H18))),AND($J18&lt;&gt;"",NOT(ISNUMBER($J18)))),"Open - invalid date or numeric input",IF(OR($B18="",$C18="",$D18="",$K18=""),"Open - missing required input",IF(OR(AND(NOT(ISNUMBER($E18)),NOT(ISNUMBER($H18))),AND(ISNUMBER($G18),NOT(ISNUMBER($E18))),AND(ISNUMBER($J18),NOT(ISNUMBER($H18)))),"Open - missing plan",IF(OR(AND(ISNUMBER($E18),$F18=""),AND(ISNUMBER($H18),$I18="")),"Open - missing unit",IF(OR(AND($K18="Complete",ISNUMBER($E18),NOT(ISNUMBER($G18))),AND($K18="Complete",ISNUMBER($H18),NOT(ISNUMBER($J18)))),"Open - missing actual",IF(OR(AND(ISNUMBER($L18),$L18&lt;&gt;0),AND(ISNUMBER($M18),$M18&lt;&gt;0)),"Open - plan/actual difference",IF(OR($K18="Planned",$K18="In Progress"),"Pending",IF($K18="Complete","No exception",""))))))))),"")</f>
        <v/>
      </c>
    </row>
    <row r="19">
      <c r="A19" s="12" t="n"/>
      <c r="B19" s="13" t="n"/>
      <c r="C19" s="12" t="n"/>
      <c r="D19" s="12" t="n"/>
      <c r="E19" s="14" t="n"/>
      <c r="F19" s="12" t="n"/>
      <c r="G19" s="14" t="n"/>
      <c r="H19" s="14" t="n"/>
      <c r="I19" s="12" t="n"/>
      <c r="J19" s="14" t="n"/>
      <c r="K19" s="12" t="n"/>
      <c r="L19" s="10">
        <f>IFERROR(IF(OR($A19="",NOT(ISNUMBER($E19)),NOT(ISNUMBER($G19))),"",$G19-$E19),"")</f>
        <v/>
      </c>
      <c r="M19" s="10">
        <f>IFERROR(IF(OR($A19="",NOT(ISNUMBER($H19)),NOT(ISNUMBER($J19))),"",$J19-$H19),"")</f>
        <v/>
      </c>
      <c r="N19" s="8">
        <f>IFERROR(IF($A19="","",IF(OR(AND($B19&lt;&gt;"",NOT(ISNUMBER($B19))),AND($E19&lt;&gt;"",NOT(ISNUMBER($E19))),AND($G19&lt;&gt;"",NOT(ISNUMBER($G19))),AND($H19&lt;&gt;"",NOT(ISNUMBER($H19))),AND($J19&lt;&gt;"",NOT(ISNUMBER($J19)))),"Open - invalid date or numeric input",IF(OR($B19="",$C19="",$D19="",$K19=""),"Open - missing required input",IF(OR(AND(NOT(ISNUMBER($E19)),NOT(ISNUMBER($H19))),AND(ISNUMBER($G19),NOT(ISNUMBER($E19))),AND(ISNUMBER($J19),NOT(ISNUMBER($H19)))),"Open - missing plan",IF(OR(AND(ISNUMBER($E19),$F19=""),AND(ISNUMBER($H19),$I19="")),"Open - missing unit",IF(OR(AND($K19="Complete",ISNUMBER($E19),NOT(ISNUMBER($G19))),AND($K19="Complete",ISNUMBER($H19),NOT(ISNUMBER($J19)))),"Open - missing actual",IF(OR(AND(ISNUMBER($L19),$L19&lt;&gt;0),AND(ISNUMBER($M19),$M19&lt;&gt;0)),"Open - plan/actual difference",IF(OR($K19="Planned",$K19="In Progress"),"Pending",IF($K19="Complete","No exception",""))))))))),"")</f>
        <v/>
      </c>
    </row>
    <row r="20">
      <c r="A20" s="12" t="n"/>
      <c r="B20" s="13" t="n"/>
      <c r="C20" s="12" t="n"/>
      <c r="D20" s="12" t="n"/>
      <c r="E20" s="14" t="n"/>
      <c r="F20" s="12" t="n"/>
      <c r="G20" s="14" t="n"/>
      <c r="H20" s="14" t="n"/>
      <c r="I20" s="12" t="n"/>
      <c r="J20" s="14" t="n"/>
      <c r="K20" s="12" t="n"/>
      <c r="L20" s="10">
        <f>IFERROR(IF(OR($A20="",NOT(ISNUMBER($E20)),NOT(ISNUMBER($G20))),"",$G20-$E20),"")</f>
        <v/>
      </c>
      <c r="M20" s="10">
        <f>IFERROR(IF(OR($A20="",NOT(ISNUMBER($H20)),NOT(ISNUMBER($J20))),"",$J20-$H20),"")</f>
        <v/>
      </c>
      <c r="N20" s="8">
        <f>IFERROR(IF($A20="","",IF(OR(AND($B20&lt;&gt;"",NOT(ISNUMBER($B20))),AND($E20&lt;&gt;"",NOT(ISNUMBER($E20))),AND($G20&lt;&gt;"",NOT(ISNUMBER($G20))),AND($H20&lt;&gt;"",NOT(ISNUMBER($H20))),AND($J20&lt;&gt;"",NOT(ISNUMBER($J20)))),"Open - invalid date or numeric input",IF(OR($B20="",$C20="",$D20="",$K20=""),"Open - missing required input",IF(OR(AND(NOT(ISNUMBER($E20)),NOT(ISNUMBER($H20))),AND(ISNUMBER($G20),NOT(ISNUMBER($E20))),AND(ISNUMBER($J20),NOT(ISNUMBER($H20)))),"Open - missing plan",IF(OR(AND(ISNUMBER($E20),$F20=""),AND(ISNUMBER($H20),$I20="")),"Open - missing unit",IF(OR(AND($K20="Complete",ISNUMBER($E20),NOT(ISNUMBER($G20))),AND($K20="Complete",ISNUMBER($H20),NOT(ISNUMBER($J20)))),"Open - missing actual",IF(OR(AND(ISNUMBER($L20),$L20&lt;&gt;0),AND(ISNUMBER($M20),$M20&lt;&gt;0)),"Open - plan/actual difference",IF(OR($K20="Planned",$K20="In Progress"),"Pending",IF($K20="Complete","No exception",""))))))))),"")</f>
        <v/>
      </c>
    </row>
    <row r="21">
      <c r="A21" s="12" t="n"/>
      <c r="B21" s="13" t="n"/>
      <c r="C21" s="12" t="n"/>
      <c r="D21" s="12" t="n"/>
      <c r="E21" s="14" t="n"/>
      <c r="F21" s="12" t="n"/>
      <c r="G21" s="14" t="n"/>
      <c r="H21" s="14" t="n"/>
      <c r="I21" s="12" t="n"/>
      <c r="J21" s="14" t="n"/>
      <c r="K21" s="12" t="n"/>
      <c r="L21" s="10">
        <f>IFERROR(IF(OR($A21="",NOT(ISNUMBER($E21)),NOT(ISNUMBER($G21))),"",$G21-$E21),"")</f>
        <v/>
      </c>
      <c r="M21" s="10">
        <f>IFERROR(IF(OR($A21="",NOT(ISNUMBER($H21)),NOT(ISNUMBER($J21))),"",$J21-$H21),"")</f>
        <v/>
      </c>
      <c r="N21" s="8">
        <f>IFERROR(IF($A21="","",IF(OR(AND($B21&lt;&gt;"",NOT(ISNUMBER($B21))),AND($E21&lt;&gt;"",NOT(ISNUMBER($E21))),AND($G21&lt;&gt;"",NOT(ISNUMBER($G21))),AND($H21&lt;&gt;"",NOT(ISNUMBER($H21))),AND($J21&lt;&gt;"",NOT(ISNUMBER($J21)))),"Open - invalid date or numeric input",IF(OR($B21="",$C21="",$D21="",$K21=""),"Open - missing required input",IF(OR(AND(NOT(ISNUMBER($E21)),NOT(ISNUMBER($H21))),AND(ISNUMBER($G21),NOT(ISNUMBER($E21))),AND(ISNUMBER($J21),NOT(ISNUMBER($H21)))),"Open - missing plan",IF(OR(AND(ISNUMBER($E21),$F21=""),AND(ISNUMBER($H21),$I21="")),"Open - missing unit",IF(OR(AND($K21="Complete",ISNUMBER($E21),NOT(ISNUMBER($G21))),AND($K21="Complete",ISNUMBER($H21),NOT(ISNUMBER($J21)))),"Open - missing actual",IF(OR(AND(ISNUMBER($L21),$L21&lt;&gt;0),AND(ISNUMBER($M21),$M21&lt;&gt;0)),"Open - plan/actual difference",IF(OR($K21="Planned",$K21="In Progress"),"Pending",IF($K21="Complete","No exception",""))))))))),"")</f>
        <v/>
      </c>
    </row>
    <row r="22">
      <c r="A22" s="12" t="n"/>
      <c r="B22" s="13" t="n"/>
      <c r="C22" s="12" t="n"/>
      <c r="D22" s="12" t="n"/>
      <c r="E22" s="14" t="n"/>
      <c r="F22" s="12" t="n"/>
      <c r="G22" s="14" t="n"/>
      <c r="H22" s="14" t="n"/>
      <c r="I22" s="12" t="n"/>
      <c r="J22" s="14" t="n"/>
      <c r="K22" s="12" t="n"/>
      <c r="L22" s="10">
        <f>IFERROR(IF(OR($A22="",NOT(ISNUMBER($E22)),NOT(ISNUMBER($G22))),"",$G22-$E22),"")</f>
        <v/>
      </c>
      <c r="M22" s="10">
        <f>IFERROR(IF(OR($A22="",NOT(ISNUMBER($H22)),NOT(ISNUMBER($J22))),"",$J22-$H22),"")</f>
        <v/>
      </c>
      <c r="N22" s="8">
        <f>IFERROR(IF($A22="","",IF(OR(AND($B22&lt;&gt;"",NOT(ISNUMBER($B22))),AND($E22&lt;&gt;"",NOT(ISNUMBER($E22))),AND($G22&lt;&gt;"",NOT(ISNUMBER($G22))),AND($H22&lt;&gt;"",NOT(ISNUMBER($H22))),AND($J22&lt;&gt;"",NOT(ISNUMBER($J22)))),"Open - invalid date or numeric input",IF(OR($B22="",$C22="",$D22="",$K22=""),"Open - missing required input",IF(OR(AND(NOT(ISNUMBER($E22)),NOT(ISNUMBER($H22))),AND(ISNUMBER($G22),NOT(ISNUMBER($E22))),AND(ISNUMBER($J22),NOT(ISNUMBER($H22)))),"Open - missing plan",IF(OR(AND(ISNUMBER($E22),$F22=""),AND(ISNUMBER($H22),$I22="")),"Open - missing unit",IF(OR(AND($K22="Complete",ISNUMBER($E22),NOT(ISNUMBER($G22))),AND($K22="Complete",ISNUMBER($H22),NOT(ISNUMBER($J22)))),"Open - missing actual",IF(OR(AND(ISNUMBER($L22),$L22&lt;&gt;0),AND(ISNUMBER($M22),$M22&lt;&gt;0)),"Open - plan/actual difference",IF(OR($K22="Planned",$K22="In Progress"),"Pending",IF($K22="Complete","No exception",""))))))))),"")</f>
        <v/>
      </c>
    </row>
    <row r="23">
      <c r="A23" s="12" t="n"/>
      <c r="B23" s="13" t="n"/>
      <c r="C23" s="12" t="n"/>
      <c r="D23" s="12" t="n"/>
      <c r="E23" s="14" t="n"/>
      <c r="F23" s="12" t="n"/>
      <c r="G23" s="14" t="n"/>
      <c r="H23" s="14" t="n"/>
      <c r="I23" s="12" t="n"/>
      <c r="J23" s="14" t="n"/>
      <c r="K23" s="12" t="n"/>
      <c r="L23" s="10">
        <f>IFERROR(IF(OR($A23="",NOT(ISNUMBER($E23)),NOT(ISNUMBER($G23))),"",$G23-$E23),"")</f>
        <v/>
      </c>
      <c r="M23" s="10">
        <f>IFERROR(IF(OR($A23="",NOT(ISNUMBER($H23)),NOT(ISNUMBER($J23))),"",$J23-$H23),"")</f>
        <v/>
      </c>
      <c r="N23" s="8">
        <f>IFERROR(IF($A23="","",IF(OR(AND($B23&lt;&gt;"",NOT(ISNUMBER($B23))),AND($E23&lt;&gt;"",NOT(ISNUMBER($E23))),AND($G23&lt;&gt;"",NOT(ISNUMBER($G23))),AND($H23&lt;&gt;"",NOT(ISNUMBER($H23))),AND($J23&lt;&gt;"",NOT(ISNUMBER($J23)))),"Open - invalid date or numeric input",IF(OR($B23="",$C23="",$D23="",$K23=""),"Open - missing required input",IF(OR(AND(NOT(ISNUMBER($E23)),NOT(ISNUMBER($H23))),AND(ISNUMBER($G23),NOT(ISNUMBER($E23))),AND(ISNUMBER($J23),NOT(ISNUMBER($H23)))),"Open - missing plan",IF(OR(AND(ISNUMBER($E23),$F23=""),AND(ISNUMBER($H23),$I23="")),"Open - missing unit",IF(OR(AND($K23="Complete",ISNUMBER($E23),NOT(ISNUMBER($G23))),AND($K23="Complete",ISNUMBER($H23),NOT(ISNUMBER($J23)))),"Open - missing actual",IF(OR(AND(ISNUMBER($L23),$L23&lt;&gt;0),AND(ISNUMBER($M23),$M23&lt;&gt;0)),"Open - plan/actual difference",IF(OR($K23="Planned",$K23="In Progress"),"Pending",IF($K23="Complete","No exception",""))))))))),"")</f>
        <v/>
      </c>
    </row>
    <row r="24">
      <c r="A24" s="12" t="n"/>
      <c r="B24" s="13" t="n"/>
      <c r="C24" s="12" t="n"/>
      <c r="D24" s="12" t="n"/>
      <c r="E24" s="14" t="n"/>
      <c r="F24" s="12" t="n"/>
      <c r="G24" s="14" t="n"/>
      <c r="H24" s="14" t="n"/>
      <c r="I24" s="12" t="n"/>
      <c r="J24" s="14" t="n"/>
      <c r="K24" s="12" t="n"/>
      <c r="L24" s="10">
        <f>IFERROR(IF(OR($A24="",NOT(ISNUMBER($E24)),NOT(ISNUMBER($G24))),"",$G24-$E24),"")</f>
        <v/>
      </c>
      <c r="M24" s="10">
        <f>IFERROR(IF(OR($A24="",NOT(ISNUMBER($H24)),NOT(ISNUMBER($J24))),"",$J24-$H24),"")</f>
        <v/>
      </c>
      <c r="N24" s="8">
        <f>IFERROR(IF($A24="","",IF(OR(AND($B24&lt;&gt;"",NOT(ISNUMBER($B24))),AND($E24&lt;&gt;"",NOT(ISNUMBER($E24))),AND($G24&lt;&gt;"",NOT(ISNUMBER($G24))),AND($H24&lt;&gt;"",NOT(ISNUMBER($H24))),AND($J24&lt;&gt;"",NOT(ISNUMBER($J24)))),"Open - invalid date or numeric input",IF(OR($B24="",$C24="",$D24="",$K24=""),"Open - missing required input",IF(OR(AND(NOT(ISNUMBER($E24)),NOT(ISNUMBER($H24))),AND(ISNUMBER($G24),NOT(ISNUMBER($E24))),AND(ISNUMBER($J24),NOT(ISNUMBER($H24)))),"Open - missing plan",IF(OR(AND(ISNUMBER($E24),$F24=""),AND(ISNUMBER($H24),$I24="")),"Open - missing unit",IF(OR(AND($K24="Complete",ISNUMBER($E24),NOT(ISNUMBER($G24))),AND($K24="Complete",ISNUMBER($H24),NOT(ISNUMBER($J24)))),"Open - missing actual",IF(OR(AND(ISNUMBER($L24),$L24&lt;&gt;0),AND(ISNUMBER($M24),$M24&lt;&gt;0)),"Open - plan/actual difference",IF(OR($K24="Planned",$K24="In Progress"),"Pending",IF($K24="Complete","No exception",""))))))))),"")</f>
        <v/>
      </c>
    </row>
    <row r="25">
      <c r="A25" s="12" t="n"/>
      <c r="B25" s="13" t="n"/>
      <c r="C25" s="12" t="n"/>
      <c r="D25" s="12" t="n"/>
      <c r="E25" s="14" t="n"/>
      <c r="F25" s="12" t="n"/>
      <c r="G25" s="14" t="n"/>
      <c r="H25" s="14" t="n"/>
      <c r="I25" s="12" t="n"/>
      <c r="J25" s="14" t="n"/>
      <c r="K25" s="12" t="n"/>
      <c r="L25" s="10">
        <f>IFERROR(IF(OR($A25="",NOT(ISNUMBER($E25)),NOT(ISNUMBER($G25))),"",$G25-$E25),"")</f>
        <v/>
      </c>
      <c r="M25" s="10">
        <f>IFERROR(IF(OR($A25="",NOT(ISNUMBER($H25)),NOT(ISNUMBER($J25))),"",$J25-$H25),"")</f>
        <v/>
      </c>
      <c r="N25" s="8">
        <f>IFERROR(IF($A25="","",IF(OR(AND($B25&lt;&gt;"",NOT(ISNUMBER($B25))),AND($E25&lt;&gt;"",NOT(ISNUMBER($E25))),AND($G25&lt;&gt;"",NOT(ISNUMBER($G25))),AND($H25&lt;&gt;"",NOT(ISNUMBER($H25))),AND($J25&lt;&gt;"",NOT(ISNUMBER($J25)))),"Open - invalid date or numeric input",IF(OR($B25="",$C25="",$D25="",$K25=""),"Open - missing required input",IF(OR(AND(NOT(ISNUMBER($E25)),NOT(ISNUMBER($H25))),AND(ISNUMBER($G25),NOT(ISNUMBER($E25))),AND(ISNUMBER($J25),NOT(ISNUMBER($H25)))),"Open - missing plan",IF(OR(AND(ISNUMBER($E25),$F25=""),AND(ISNUMBER($H25),$I25="")),"Open - missing unit",IF(OR(AND($K25="Complete",ISNUMBER($E25),NOT(ISNUMBER($G25))),AND($K25="Complete",ISNUMBER($H25),NOT(ISNUMBER($J25)))),"Open - missing actual",IF(OR(AND(ISNUMBER($L25),$L25&lt;&gt;0),AND(ISNUMBER($M25),$M25&lt;&gt;0)),"Open - plan/actual difference",IF(OR($K25="Planned",$K25="In Progress"),"Pending",IF($K25="Complete","No exception",""))))))))),"")</f>
        <v/>
      </c>
    </row>
    <row r="26">
      <c r="A26" s="12" t="n"/>
      <c r="B26" s="13" t="n"/>
      <c r="C26" s="12" t="n"/>
      <c r="D26" s="12" t="n"/>
      <c r="E26" s="14" t="n"/>
      <c r="F26" s="12" t="n"/>
      <c r="G26" s="14" t="n"/>
      <c r="H26" s="14" t="n"/>
      <c r="I26" s="12" t="n"/>
      <c r="J26" s="14" t="n"/>
      <c r="K26" s="12" t="n"/>
      <c r="L26" s="10">
        <f>IFERROR(IF(OR($A26="",NOT(ISNUMBER($E26)),NOT(ISNUMBER($G26))),"",$G26-$E26),"")</f>
        <v/>
      </c>
      <c r="M26" s="10">
        <f>IFERROR(IF(OR($A26="",NOT(ISNUMBER($H26)),NOT(ISNUMBER($J26))),"",$J26-$H26),"")</f>
        <v/>
      </c>
      <c r="N26" s="8">
        <f>IFERROR(IF($A26="","",IF(OR(AND($B26&lt;&gt;"",NOT(ISNUMBER($B26))),AND($E26&lt;&gt;"",NOT(ISNUMBER($E26))),AND($G26&lt;&gt;"",NOT(ISNUMBER($G26))),AND($H26&lt;&gt;"",NOT(ISNUMBER($H26))),AND($J26&lt;&gt;"",NOT(ISNUMBER($J26)))),"Open - invalid date or numeric input",IF(OR($B26="",$C26="",$D26="",$K26=""),"Open - missing required input",IF(OR(AND(NOT(ISNUMBER($E26)),NOT(ISNUMBER($H26))),AND(ISNUMBER($G26),NOT(ISNUMBER($E26))),AND(ISNUMBER($J26),NOT(ISNUMBER($H26)))),"Open - missing plan",IF(OR(AND(ISNUMBER($E26),$F26=""),AND(ISNUMBER($H26),$I26="")),"Open - missing unit",IF(OR(AND($K26="Complete",ISNUMBER($E26),NOT(ISNUMBER($G26))),AND($K26="Complete",ISNUMBER($H26),NOT(ISNUMBER($J26)))),"Open - missing actual",IF(OR(AND(ISNUMBER($L26),$L26&lt;&gt;0),AND(ISNUMBER($M26),$M26&lt;&gt;0)),"Open - plan/actual difference",IF(OR($K26="Planned",$K26="In Progress"),"Pending",IF($K26="Complete","No exception",""))))))))),"")</f>
        <v/>
      </c>
    </row>
    <row r="27">
      <c r="A27" s="12" t="n"/>
      <c r="B27" s="13" t="n"/>
      <c r="C27" s="12" t="n"/>
      <c r="D27" s="12" t="n"/>
      <c r="E27" s="14" t="n"/>
      <c r="F27" s="12" t="n"/>
      <c r="G27" s="14" t="n"/>
      <c r="H27" s="14" t="n"/>
      <c r="I27" s="12" t="n"/>
      <c r="J27" s="14" t="n"/>
      <c r="K27" s="12" t="n"/>
      <c r="L27" s="10">
        <f>IFERROR(IF(OR($A27="",NOT(ISNUMBER($E27)),NOT(ISNUMBER($G27))),"",$G27-$E27),"")</f>
        <v/>
      </c>
      <c r="M27" s="10">
        <f>IFERROR(IF(OR($A27="",NOT(ISNUMBER($H27)),NOT(ISNUMBER($J27))),"",$J27-$H27),"")</f>
        <v/>
      </c>
      <c r="N27" s="8">
        <f>IFERROR(IF($A27="","",IF(OR(AND($B27&lt;&gt;"",NOT(ISNUMBER($B27))),AND($E27&lt;&gt;"",NOT(ISNUMBER($E27))),AND($G27&lt;&gt;"",NOT(ISNUMBER($G27))),AND($H27&lt;&gt;"",NOT(ISNUMBER($H27))),AND($J27&lt;&gt;"",NOT(ISNUMBER($J27)))),"Open - invalid date or numeric input",IF(OR($B27="",$C27="",$D27="",$K27=""),"Open - missing required input",IF(OR(AND(NOT(ISNUMBER($E27)),NOT(ISNUMBER($H27))),AND(ISNUMBER($G27),NOT(ISNUMBER($E27))),AND(ISNUMBER($J27),NOT(ISNUMBER($H27)))),"Open - missing plan",IF(OR(AND(ISNUMBER($E27),$F27=""),AND(ISNUMBER($H27),$I27="")),"Open - missing unit",IF(OR(AND($K27="Complete",ISNUMBER($E27),NOT(ISNUMBER($G27))),AND($K27="Complete",ISNUMBER($H27),NOT(ISNUMBER($J27)))),"Open - missing actual",IF(OR(AND(ISNUMBER($L27),$L27&lt;&gt;0),AND(ISNUMBER($M27),$M27&lt;&gt;0)),"Open - plan/actual difference",IF(OR($K27="Planned",$K27="In Progress"),"Pending",IF($K27="Complete","No exception",""))))))))),"")</f>
        <v/>
      </c>
    </row>
    <row r="28">
      <c r="A28" s="12" t="n"/>
      <c r="B28" s="13" t="n"/>
      <c r="C28" s="12" t="n"/>
      <c r="D28" s="12" t="n"/>
      <c r="E28" s="14" t="n"/>
      <c r="F28" s="12" t="n"/>
      <c r="G28" s="14" t="n"/>
      <c r="H28" s="14" t="n"/>
      <c r="I28" s="12" t="n"/>
      <c r="J28" s="14" t="n"/>
      <c r="K28" s="12" t="n"/>
      <c r="L28" s="10">
        <f>IFERROR(IF(OR($A28="",NOT(ISNUMBER($E28)),NOT(ISNUMBER($G28))),"",$G28-$E28),"")</f>
        <v/>
      </c>
      <c r="M28" s="10">
        <f>IFERROR(IF(OR($A28="",NOT(ISNUMBER($H28)),NOT(ISNUMBER($J28))),"",$J28-$H28),"")</f>
        <v/>
      </c>
      <c r="N28" s="8">
        <f>IFERROR(IF($A28="","",IF(OR(AND($B28&lt;&gt;"",NOT(ISNUMBER($B28))),AND($E28&lt;&gt;"",NOT(ISNUMBER($E28))),AND($G28&lt;&gt;"",NOT(ISNUMBER($G28))),AND($H28&lt;&gt;"",NOT(ISNUMBER($H28))),AND($J28&lt;&gt;"",NOT(ISNUMBER($J28)))),"Open - invalid date or numeric input",IF(OR($B28="",$C28="",$D28="",$K28=""),"Open - missing required input",IF(OR(AND(NOT(ISNUMBER($E28)),NOT(ISNUMBER($H28))),AND(ISNUMBER($G28),NOT(ISNUMBER($E28))),AND(ISNUMBER($J28),NOT(ISNUMBER($H28)))),"Open - missing plan",IF(OR(AND(ISNUMBER($E28),$F28=""),AND(ISNUMBER($H28),$I28="")),"Open - missing unit",IF(OR(AND($K28="Complete",ISNUMBER($E28),NOT(ISNUMBER($G28))),AND($K28="Complete",ISNUMBER($H28),NOT(ISNUMBER($J28)))),"Open - missing actual",IF(OR(AND(ISNUMBER($L28),$L28&lt;&gt;0),AND(ISNUMBER($M28),$M28&lt;&gt;0)),"Open - plan/actual difference",IF(OR($K28="Planned",$K28="In Progress"),"Pending",IF($K28="Complete","No exception",""))))))))),"")</f>
        <v/>
      </c>
    </row>
    <row r="29">
      <c r="A29" s="12" t="n"/>
      <c r="B29" s="13" t="n"/>
      <c r="C29" s="12" t="n"/>
      <c r="D29" s="12" t="n"/>
      <c r="E29" s="14" t="n"/>
      <c r="F29" s="12" t="n"/>
      <c r="G29" s="14" t="n"/>
      <c r="H29" s="14" t="n"/>
      <c r="I29" s="12" t="n"/>
      <c r="J29" s="14" t="n"/>
      <c r="K29" s="12" t="n"/>
      <c r="L29" s="10">
        <f>IFERROR(IF(OR($A29="",NOT(ISNUMBER($E29)),NOT(ISNUMBER($G29))),"",$G29-$E29),"")</f>
        <v/>
      </c>
      <c r="M29" s="10">
        <f>IFERROR(IF(OR($A29="",NOT(ISNUMBER($H29)),NOT(ISNUMBER($J29))),"",$J29-$H29),"")</f>
        <v/>
      </c>
      <c r="N29" s="8">
        <f>IFERROR(IF($A29="","",IF(OR(AND($B29&lt;&gt;"",NOT(ISNUMBER($B29))),AND($E29&lt;&gt;"",NOT(ISNUMBER($E29))),AND($G29&lt;&gt;"",NOT(ISNUMBER($G29))),AND($H29&lt;&gt;"",NOT(ISNUMBER($H29))),AND($J29&lt;&gt;"",NOT(ISNUMBER($J29)))),"Open - invalid date or numeric input",IF(OR($B29="",$C29="",$D29="",$K29=""),"Open - missing required input",IF(OR(AND(NOT(ISNUMBER($E29)),NOT(ISNUMBER($H29))),AND(ISNUMBER($G29),NOT(ISNUMBER($E29))),AND(ISNUMBER($J29),NOT(ISNUMBER($H29)))),"Open - missing plan",IF(OR(AND(ISNUMBER($E29),$F29=""),AND(ISNUMBER($H29),$I29="")),"Open - missing unit",IF(OR(AND($K29="Complete",ISNUMBER($E29),NOT(ISNUMBER($G29))),AND($K29="Complete",ISNUMBER($H29),NOT(ISNUMBER($J29)))),"Open - missing actual",IF(OR(AND(ISNUMBER($L29),$L29&lt;&gt;0),AND(ISNUMBER($M29),$M29&lt;&gt;0)),"Open - plan/actual difference",IF(OR($K29="Planned",$K29="In Progress"),"Pending",IF($K29="Complete","No exception",""))))))))),"")</f>
        <v/>
      </c>
    </row>
    <row r="30">
      <c r="A30" s="12" t="n"/>
      <c r="B30" s="13" t="n"/>
      <c r="C30" s="12" t="n"/>
      <c r="D30" s="12" t="n"/>
      <c r="E30" s="14" t="n"/>
      <c r="F30" s="12" t="n"/>
      <c r="G30" s="14" t="n"/>
      <c r="H30" s="14" t="n"/>
      <c r="I30" s="12" t="n"/>
      <c r="J30" s="14" t="n"/>
      <c r="K30" s="12" t="n"/>
      <c r="L30" s="10">
        <f>IFERROR(IF(OR($A30="",NOT(ISNUMBER($E30)),NOT(ISNUMBER($G30))),"",$G30-$E30),"")</f>
        <v/>
      </c>
      <c r="M30" s="10">
        <f>IFERROR(IF(OR($A30="",NOT(ISNUMBER($H30)),NOT(ISNUMBER($J30))),"",$J30-$H30),"")</f>
        <v/>
      </c>
      <c r="N30" s="8">
        <f>IFERROR(IF($A30="","",IF(OR(AND($B30&lt;&gt;"",NOT(ISNUMBER($B30))),AND($E30&lt;&gt;"",NOT(ISNUMBER($E30))),AND($G30&lt;&gt;"",NOT(ISNUMBER($G30))),AND($H30&lt;&gt;"",NOT(ISNUMBER($H30))),AND($J30&lt;&gt;"",NOT(ISNUMBER($J30)))),"Open - invalid date or numeric input",IF(OR($B30="",$C30="",$D30="",$K30=""),"Open - missing required input",IF(OR(AND(NOT(ISNUMBER($E30)),NOT(ISNUMBER($H30))),AND(ISNUMBER($G30),NOT(ISNUMBER($E30))),AND(ISNUMBER($J30),NOT(ISNUMBER($H30)))),"Open - missing plan",IF(OR(AND(ISNUMBER($E30),$F30=""),AND(ISNUMBER($H30),$I30="")),"Open - missing unit",IF(OR(AND($K30="Complete",ISNUMBER($E30),NOT(ISNUMBER($G30))),AND($K30="Complete",ISNUMBER($H30),NOT(ISNUMBER($J30)))),"Open - missing actual",IF(OR(AND(ISNUMBER($L30),$L30&lt;&gt;0),AND(ISNUMBER($M30),$M30&lt;&gt;0)),"Open - plan/actual difference",IF(OR($K30="Planned",$K30="In Progress"),"Pending",IF($K30="Complete","No exception",""))))))))),"")</f>
        <v/>
      </c>
    </row>
    <row r="31">
      <c r="A31" s="12" t="n"/>
      <c r="B31" s="13" t="n"/>
      <c r="C31" s="12" t="n"/>
      <c r="D31" s="12" t="n"/>
      <c r="E31" s="14" t="n"/>
      <c r="F31" s="12" t="n"/>
      <c r="G31" s="14" t="n"/>
      <c r="H31" s="14" t="n"/>
      <c r="I31" s="12" t="n"/>
      <c r="J31" s="14" t="n"/>
      <c r="K31" s="12" t="n"/>
      <c r="L31" s="10">
        <f>IFERROR(IF(OR($A31="",NOT(ISNUMBER($E31)),NOT(ISNUMBER($G31))),"",$G31-$E31),"")</f>
        <v/>
      </c>
      <c r="M31" s="10">
        <f>IFERROR(IF(OR($A31="",NOT(ISNUMBER($H31)),NOT(ISNUMBER($J31))),"",$J31-$H31),"")</f>
        <v/>
      </c>
      <c r="N31" s="8">
        <f>IFERROR(IF($A31="","",IF(OR(AND($B31&lt;&gt;"",NOT(ISNUMBER($B31))),AND($E31&lt;&gt;"",NOT(ISNUMBER($E31))),AND($G31&lt;&gt;"",NOT(ISNUMBER($G31))),AND($H31&lt;&gt;"",NOT(ISNUMBER($H31))),AND($J31&lt;&gt;"",NOT(ISNUMBER($J31)))),"Open - invalid date or numeric input",IF(OR($B31="",$C31="",$D31="",$K31=""),"Open - missing required input",IF(OR(AND(NOT(ISNUMBER($E31)),NOT(ISNUMBER($H31))),AND(ISNUMBER($G31),NOT(ISNUMBER($E31))),AND(ISNUMBER($J31),NOT(ISNUMBER($H31)))),"Open - missing plan",IF(OR(AND(ISNUMBER($E31),$F31=""),AND(ISNUMBER($H31),$I31="")),"Open - missing unit",IF(OR(AND($K31="Complete",ISNUMBER($E31),NOT(ISNUMBER($G31))),AND($K31="Complete",ISNUMBER($H31),NOT(ISNUMBER($J31)))),"Open - missing actual",IF(OR(AND(ISNUMBER($L31),$L31&lt;&gt;0),AND(ISNUMBER($M31),$M31&lt;&gt;0)),"Open - plan/actual difference",IF(OR($K31="Planned",$K31="In Progress"),"Pending",IF($K31="Complete","No exception",""))))))))),"")</f>
        <v/>
      </c>
    </row>
    <row r="32">
      <c r="A32" s="12" t="n"/>
      <c r="B32" s="13" t="n"/>
      <c r="C32" s="12" t="n"/>
      <c r="D32" s="12" t="n"/>
      <c r="E32" s="14" t="n"/>
      <c r="F32" s="12" t="n"/>
      <c r="G32" s="14" t="n"/>
      <c r="H32" s="14" t="n"/>
      <c r="I32" s="12" t="n"/>
      <c r="J32" s="14" t="n"/>
      <c r="K32" s="12" t="n"/>
      <c r="L32" s="10">
        <f>IFERROR(IF(OR($A32="",NOT(ISNUMBER($E32)),NOT(ISNUMBER($G32))),"",$G32-$E32),"")</f>
        <v/>
      </c>
      <c r="M32" s="10">
        <f>IFERROR(IF(OR($A32="",NOT(ISNUMBER($H32)),NOT(ISNUMBER($J32))),"",$J32-$H32),"")</f>
        <v/>
      </c>
      <c r="N32" s="8">
        <f>IFERROR(IF($A32="","",IF(OR(AND($B32&lt;&gt;"",NOT(ISNUMBER($B32))),AND($E32&lt;&gt;"",NOT(ISNUMBER($E32))),AND($G32&lt;&gt;"",NOT(ISNUMBER($G32))),AND($H32&lt;&gt;"",NOT(ISNUMBER($H32))),AND($J32&lt;&gt;"",NOT(ISNUMBER($J32)))),"Open - invalid date or numeric input",IF(OR($B32="",$C32="",$D32="",$K32=""),"Open - missing required input",IF(OR(AND(NOT(ISNUMBER($E32)),NOT(ISNUMBER($H32))),AND(ISNUMBER($G32),NOT(ISNUMBER($E32))),AND(ISNUMBER($J32),NOT(ISNUMBER($H32)))),"Open - missing plan",IF(OR(AND(ISNUMBER($E32),$F32=""),AND(ISNUMBER($H32),$I32="")),"Open - missing unit",IF(OR(AND($K32="Complete",ISNUMBER($E32),NOT(ISNUMBER($G32))),AND($K32="Complete",ISNUMBER($H32),NOT(ISNUMBER($J32)))),"Open - missing actual",IF(OR(AND(ISNUMBER($L32),$L32&lt;&gt;0),AND(ISNUMBER($M32),$M32&lt;&gt;0)),"Open - plan/actual difference",IF(OR($K32="Planned",$K32="In Progress"),"Pending",IF($K32="Complete","No exception",""))))))))),"")</f>
        <v/>
      </c>
    </row>
    <row r="33">
      <c r="A33" s="12" t="n"/>
      <c r="B33" s="13" t="n"/>
      <c r="C33" s="12" t="n"/>
      <c r="D33" s="12" t="n"/>
      <c r="E33" s="14" t="n"/>
      <c r="F33" s="12" t="n"/>
      <c r="G33" s="14" t="n"/>
      <c r="H33" s="14" t="n"/>
      <c r="I33" s="12" t="n"/>
      <c r="J33" s="14" t="n"/>
      <c r="K33" s="12" t="n"/>
      <c r="L33" s="10">
        <f>IFERROR(IF(OR($A33="",NOT(ISNUMBER($E33)),NOT(ISNUMBER($G33))),"",$G33-$E33),"")</f>
        <v/>
      </c>
      <c r="M33" s="10">
        <f>IFERROR(IF(OR($A33="",NOT(ISNUMBER($H33)),NOT(ISNUMBER($J33))),"",$J33-$H33),"")</f>
        <v/>
      </c>
      <c r="N33" s="8">
        <f>IFERROR(IF($A33="","",IF(OR(AND($B33&lt;&gt;"",NOT(ISNUMBER($B33))),AND($E33&lt;&gt;"",NOT(ISNUMBER($E33))),AND($G33&lt;&gt;"",NOT(ISNUMBER($G33))),AND($H33&lt;&gt;"",NOT(ISNUMBER($H33))),AND($J33&lt;&gt;"",NOT(ISNUMBER($J33)))),"Open - invalid date or numeric input",IF(OR($B33="",$C33="",$D33="",$K33=""),"Open - missing required input",IF(OR(AND(NOT(ISNUMBER($E33)),NOT(ISNUMBER($H33))),AND(ISNUMBER($G33),NOT(ISNUMBER($E33))),AND(ISNUMBER($J33),NOT(ISNUMBER($H33)))),"Open - missing plan",IF(OR(AND(ISNUMBER($E33),$F33=""),AND(ISNUMBER($H33),$I33="")),"Open - missing unit",IF(OR(AND($K33="Complete",ISNUMBER($E33),NOT(ISNUMBER($G33))),AND($K33="Complete",ISNUMBER($H33),NOT(ISNUMBER($J33)))),"Open - missing actual",IF(OR(AND(ISNUMBER($L33),$L33&lt;&gt;0),AND(ISNUMBER($M33),$M33&lt;&gt;0)),"Open - plan/actual difference",IF(OR($K33="Planned",$K33="In Progress"),"Pending",IF($K33="Complete","No exception",""))))))))),"")</f>
        <v/>
      </c>
    </row>
    <row r="34">
      <c r="A34" s="12" t="n"/>
      <c r="B34" s="13" t="n"/>
      <c r="C34" s="12" t="n"/>
      <c r="D34" s="12" t="n"/>
      <c r="E34" s="14" t="n"/>
      <c r="F34" s="12" t="n"/>
      <c r="G34" s="14" t="n"/>
      <c r="H34" s="14" t="n"/>
      <c r="I34" s="12" t="n"/>
      <c r="J34" s="14" t="n"/>
      <c r="K34" s="12" t="n"/>
      <c r="L34" s="10">
        <f>IFERROR(IF(OR($A34="",NOT(ISNUMBER($E34)),NOT(ISNUMBER($G34))),"",$G34-$E34),"")</f>
        <v/>
      </c>
      <c r="M34" s="10">
        <f>IFERROR(IF(OR($A34="",NOT(ISNUMBER($H34)),NOT(ISNUMBER($J34))),"",$J34-$H34),"")</f>
        <v/>
      </c>
      <c r="N34" s="8">
        <f>IFERROR(IF($A34="","",IF(OR(AND($B34&lt;&gt;"",NOT(ISNUMBER($B34))),AND($E34&lt;&gt;"",NOT(ISNUMBER($E34))),AND($G34&lt;&gt;"",NOT(ISNUMBER($G34))),AND($H34&lt;&gt;"",NOT(ISNUMBER($H34))),AND($J34&lt;&gt;"",NOT(ISNUMBER($J34)))),"Open - invalid date or numeric input",IF(OR($B34="",$C34="",$D34="",$K34=""),"Open - missing required input",IF(OR(AND(NOT(ISNUMBER($E34)),NOT(ISNUMBER($H34))),AND(ISNUMBER($G34),NOT(ISNUMBER($E34))),AND(ISNUMBER($J34),NOT(ISNUMBER($H34)))),"Open - missing plan",IF(OR(AND(ISNUMBER($E34),$F34=""),AND(ISNUMBER($H34),$I34="")),"Open - missing unit",IF(OR(AND($K34="Complete",ISNUMBER($E34),NOT(ISNUMBER($G34))),AND($K34="Complete",ISNUMBER($H34),NOT(ISNUMBER($J34)))),"Open - missing actual",IF(OR(AND(ISNUMBER($L34),$L34&lt;&gt;0),AND(ISNUMBER($M34),$M34&lt;&gt;0)),"Open - plan/actual difference",IF(OR($K34="Planned",$K34="In Progress"),"Pending",IF($K34="Complete","No exception",""))))))))),"")</f>
        <v/>
      </c>
    </row>
    <row r="35">
      <c r="A35" s="12" t="n"/>
      <c r="B35" s="13" t="n"/>
      <c r="C35" s="12" t="n"/>
      <c r="D35" s="12" t="n"/>
      <c r="E35" s="14" t="n"/>
      <c r="F35" s="12" t="n"/>
      <c r="G35" s="14" t="n"/>
      <c r="H35" s="14" t="n"/>
      <c r="I35" s="12" t="n"/>
      <c r="J35" s="14" t="n"/>
      <c r="K35" s="12" t="n"/>
      <c r="L35" s="10">
        <f>IFERROR(IF(OR($A35="",NOT(ISNUMBER($E35)),NOT(ISNUMBER($G35))),"",$G35-$E35),"")</f>
        <v/>
      </c>
      <c r="M35" s="10">
        <f>IFERROR(IF(OR($A35="",NOT(ISNUMBER($H35)),NOT(ISNUMBER($J35))),"",$J35-$H35),"")</f>
        <v/>
      </c>
      <c r="N35" s="8">
        <f>IFERROR(IF($A35="","",IF(OR(AND($B35&lt;&gt;"",NOT(ISNUMBER($B35))),AND($E35&lt;&gt;"",NOT(ISNUMBER($E35))),AND($G35&lt;&gt;"",NOT(ISNUMBER($G35))),AND($H35&lt;&gt;"",NOT(ISNUMBER($H35))),AND($J35&lt;&gt;"",NOT(ISNUMBER($J35)))),"Open - invalid date or numeric input",IF(OR($B35="",$C35="",$D35="",$K35=""),"Open - missing required input",IF(OR(AND(NOT(ISNUMBER($E35)),NOT(ISNUMBER($H35))),AND(ISNUMBER($G35),NOT(ISNUMBER($E35))),AND(ISNUMBER($J35),NOT(ISNUMBER($H35)))),"Open - missing plan",IF(OR(AND(ISNUMBER($E35),$F35=""),AND(ISNUMBER($H35),$I35="")),"Open - missing unit",IF(OR(AND($K35="Complete",ISNUMBER($E35),NOT(ISNUMBER($G35))),AND($K35="Complete",ISNUMBER($H35),NOT(ISNUMBER($J35)))),"Open - missing actual",IF(OR(AND(ISNUMBER($L35),$L35&lt;&gt;0),AND(ISNUMBER($M35),$M35&lt;&gt;0)),"Open - plan/actual difference",IF(OR($K35="Planned",$K35="In Progress"),"Pending",IF($K35="Complete","No exception",""))))))))),"")</f>
        <v/>
      </c>
    </row>
    <row r="36">
      <c r="A36" s="12" t="n"/>
      <c r="B36" s="13" t="n"/>
      <c r="C36" s="12" t="n"/>
      <c r="D36" s="12" t="n"/>
      <c r="E36" s="14" t="n"/>
      <c r="F36" s="12" t="n"/>
      <c r="G36" s="14" t="n"/>
      <c r="H36" s="14" t="n"/>
      <c r="I36" s="12" t="n"/>
      <c r="J36" s="14" t="n"/>
      <c r="K36" s="12" t="n"/>
      <c r="L36" s="10">
        <f>IFERROR(IF(OR($A36="",NOT(ISNUMBER($E36)),NOT(ISNUMBER($G36))),"",$G36-$E36),"")</f>
        <v/>
      </c>
      <c r="M36" s="10">
        <f>IFERROR(IF(OR($A36="",NOT(ISNUMBER($H36)),NOT(ISNUMBER($J36))),"",$J36-$H36),"")</f>
        <v/>
      </c>
      <c r="N36" s="8">
        <f>IFERROR(IF($A36="","",IF(OR(AND($B36&lt;&gt;"",NOT(ISNUMBER($B36))),AND($E36&lt;&gt;"",NOT(ISNUMBER($E36))),AND($G36&lt;&gt;"",NOT(ISNUMBER($G36))),AND($H36&lt;&gt;"",NOT(ISNUMBER($H36))),AND($J36&lt;&gt;"",NOT(ISNUMBER($J36)))),"Open - invalid date or numeric input",IF(OR($B36="",$C36="",$D36="",$K36=""),"Open - missing required input",IF(OR(AND(NOT(ISNUMBER($E36)),NOT(ISNUMBER($H36))),AND(ISNUMBER($G36),NOT(ISNUMBER($E36))),AND(ISNUMBER($J36),NOT(ISNUMBER($H36)))),"Open - missing plan",IF(OR(AND(ISNUMBER($E36),$F36=""),AND(ISNUMBER($H36),$I36="")),"Open - missing unit",IF(OR(AND($K36="Complete",ISNUMBER($E36),NOT(ISNUMBER($G36))),AND($K36="Complete",ISNUMBER($H36),NOT(ISNUMBER($J36)))),"Open - missing actual",IF(OR(AND(ISNUMBER($L36),$L36&lt;&gt;0),AND(ISNUMBER($M36),$M36&lt;&gt;0)),"Open - plan/actual difference",IF(OR($K36="Planned",$K36="In Progress"),"Pending",IF($K36="Complete","No exception",""))))))))),"")</f>
        <v/>
      </c>
    </row>
    <row r="37">
      <c r="A37" s="12" t="n"/>
      <c r="B37" s="13" t="n"/>
      <c r="C37" s="12" t="n"/>
      <c r="D37" s="12" t="n"/>
      <c r="E37" s="14" t="n"/>
      <c r="F37" s="12" t="n"/>
      <c r="G37" s="14" t="n"/>
      <c r="H37" s="14" t="n"/>
      <c r="I37" s="12" t="n"/>
      <c r="J37" s="14" t="n"/>
      <c r="K37" s="12" t="n"/>
      <c r="L37" s="10">
        <f>IFERROR(IF(OR($A37="",NOT(ISNUMBER($E37)),NOT(ISNUMBER($G37))),"",$G37-$E37),"")</f>
        <v/>
      </c>
      <c r="M37" s="10">
        <f>IFERROR(IF(OR($A37="",NOT(ISNUMBER($H37)),NOT(ISNUMBER($J37))),"",$J37-$H37),"")</f>
        <v/>
      </c>
      <c r="N37" s="8">
        <f>IFERROR(IF($A37="","",IF(OR(AND($B37&lt;&gt;"",NOT(ISNUMBER($B37))),AND($E37&lt;&gt;"",NOT(ISNUMBER($E37))),AND($G37&lt;&gt;"",NOT(ISNUMBER($G37))),AND($H37&lt;&gt;"",NOT(ISNUMBER($H37))),AND($J37&lt;&gt;"",NOT(ISNUMBER($J37)))),"Open - invalid date or numeric input",IF(OR($B37="",$C37="",$D37="",$K37=""),"Open - missing required input",IF(OR(AND(NOT(ISNUMBER($E37)),NOT(ISNUMBER($H37))),AND(ISNUMBER($G37),NOT(ISNUMBER($E37))),AND(ISNUMBER($J37),NOT(ISNUMBER($H37)))),"Open - missing plan",IF(OR(AND(ISNUMBER($E37),$F37=""),AND(ISNUMBER($H37),$I37="")),"Open - missing unit",IF(OR(AND($K37="Complete",ISNUMBER($E37),NOT(ISNUMBER($G37))),AND($K37="Complete",ISNUMBER($H37),NOT(ISNUMBER($J37)))),"Open - missing actual",IF(OR(AND(ISNUMBER($L37),$L37&lt;&gt;0),AND(ISNUMBER($M37),$M37&lt;&gt;0)),"Open - plan/actual difference",IF(OR($K37="Planned",$K37="In Progress"),"Pending",IF($K37="Complete","No exception",""))))))))),"")</f>
        <v/>
      </c>
    </row>
    <row r="38">
      <c r="A38" s="12" t="n"/>
      <c r="B38" s="13" t="n"/>
      <c r="C38" s="12" t="n"/>
      <c r="D38" s="12" t="n"/>
      <c r="E38" s="14" t="n"/>
      <c r="F38" s="12" t="n"/>
      <c r="G38" s="14" t="n"/>
      <c r="H38" s="14" t="n"/>
      <c r="I38" s="12" t="n"/>
      <c r="J38" s="14" t="n"/>
      <c r="K38" s="12" t="n"/>
      <c r="L38" s="10">
        <f>IFERROR(IF(OR($A38="",NOT(ISNUMBER($E38)),NOT(ISNUMBER($G38))),"",$G38-$E38),"")</f>
        <v/>
      </c>
      <c r="M38" s="10">
        <f>IFERROR(IF(OR($A38="",NOT(ISNUMBER($H38)),NOT(ISNUMBER($J38))),"",$J38-$H38),"")</f>
        <v/>
      </c>
      <c r="N38" s="8">
        <f>IFERROR(IF($A38="","",IF(OR(AND($B38&lt;&gt;"",NOT(ISNUMBER($B38))),AND($E38&lt;&gt;"",NOT(ISNUMBER($E38))),AND($G38&lt;&gt;"",NOT(ISNUMBER($G38))),AND($H38&lt;&gt;"",NOT(ISNUMBER($H38))),AND($J38&lt;&gt;"",NOT(ISNUMBER($J38)))),"Open - invalid date or numeric input",IF(OR($B38="",$C38="",$D38="",$K38=""),"Open - missing required input",IF(OR(AND(NOT(ISNUMBER($E38)),NOT(ISNUMBER($H38))),AND(ISNUMBER($G38),NOT(ISNUMBER($E38))),AND(ISNUMBER($J38),NOT(ISNUMBER($H38)))),"Open - missing plan",IF(OR(AND(ISNUMBER($E38),$F38=""),AND(ISNUMBER($H38),$I38="")),"Open - missing unit",IF(OR(AND($K38="Complete",ISNUMBER($E38),NOT(ISNUMBER($G38))),AND($K38="Complete",ISNUMBER($H38),NOT(ISNUMBER($J38)))),"Open - missing actual",IF(OR(AND(ISNUMBER($L38),$L38&lt;&gt;0),AND(ISNUMBER($M38),$M38&lt;&gt;0)),"Open - plan/actual difference",IF(OR($K38="Planned",$K38="In Progress"),"Pending",IF($K38="Complete","No exception",""))))))))),"")</f>
        <v/>
      </c>
    </row>
    <row r="39">
      <c r="A39" s="12" t="n"/>
      <c r="B39" s="13" t="n"/>
      <c r="C39" s="12" t="n"/>
      <c r="D39" s="12" t="n"/>
      <c r="E39" s="14" t="n"/>
      <c r="F39" s="12" t="n"/>
      <c r="G39" s="14" t="n"/>
      <c r="H39" s="14" t="n"/>
      <c r="I39" s="12" t="n"/>
      <c r="J39" s="14" t="n"/>
      <c r="K39" s="12" t="n"/>
      <c r="L39" s="10">
        <f>IFERROR(IF(OR($A39="",NOT(ISNUMBER($E39)),NOT(ISNUMBER($G39))),"",$G39-$E39),"")</f>
        <v/>
      </c>
      <c r="M39" s="10">
        <f>IFERROR(IF(OR($A39="",NOT(ISNUMBER($H39)),NOT(ISNUMBER($J39))),"",$J39-$H39),"")</f>
        <v/>
      </c>
      <c r="N39" s="8">
        <f>IFERROR(IF($A39="","",IF(OR(AND($B39&lt;&gt;"",NOT(ISNUMBER($B39))),AND($E39&lt;&gt;"",NOT(ISNUMBER($E39))),AND($G39&lt;&gt;"",NOT(ISNUMBER($G39))),AND($H39&lt;&gt;"",NOT(ISNUMBER($H39))),AND($J39&lt;&gt;"",NOT(ISNUMBER($J39)))),"Open - invalid date or numeric input",IF(OR($B39="",$C39="",$D39="",$K39=""),"Open - missing required input",IF(OR(AND(NOT(ISNUMBER($E39)),NOT(ISNUMBER($H39))),AND(ISNUMBER($G39),NOT(ISNUMBER($E39))),AND(ISNUMBER($J39),NOT(ISNUMBER($H39)))),"Open - missing plan",IF(OR(AND(ISNUMBER($E39),$F39=""),AND(ISNUMBER($H39),$I39="")),"Open - missing unit",IF(OR(AND($K39="Complete",ISNUMBER($E39),NOT(ISNUMBER($G39))),AND($K39="Complete",ISNUMBER($H39),NOT(ISNUMBER($J39)))),"Open - missing actual",IF(OR(AND(ISNUMBER($L39),$L39&lt;&gt;0),AND(ISNUMBER($M39),$M39&lt;&gt;0)),"Open - plan/actual difference",IF(OR($K39="Planned",$K39="In Progress"),"Pending",IF($K39="Complete","No exception",""))))))))),"")</f>
        <v/>
      </c>
    </row>
    <row r="40">
      <c r="A40" s="12" t="n"/>
      <c r="B40" s="13" t="n"/>
      <c r="C40" s="12" t="n"/>
      <c r="D40" s="12" t="n"/>
      <c r="E40" s="14" t="n"/>
      <c r="F40" s="12" t="n"/>
      <c r="G40" s="14" t="n"/>
      <c r="H40" s="14" t="n"/>
      <c r="I40" s="12" t="n"/>
      <c r="J40" s="14" t="n"/>
      <c r="K40" s="12" t="n"/>
      <c r="L40" s="10">
        <f>IFERROR(IF(OR($A40="",NOT(ISNUMBER($E40)),NOT(ISNUMBER($G40))),"",$G40-$E40),"")</f>
        <v/>
      </c>
      <c r="M40" s="10">
        <f>IFERROR(IF(OR($A40="",NOT(ISNUMBER($H40)),NOT(ISNUMBER($J40))),"",$J40-$H40),"")</f>
        <v/>
      </c>
      <c r="N40" s="8">
        <f>IFERROR(IF($A40="","",IF(OR(AND($B40&lt;&gt;"",NOT(ISNUMBER($B40))),AND($E40&lt;&gt;"",NOT(ISNUMBER($E40))),AND($G40&lt;&gt;"",NOT(ISNUMBER($G40))),AND($H40&lt;&gt;"",NOT(ISNUMBER($H40))),AND($J40&lt;&gt;"",NOT(ISNUMBER($J40)))),"Open - invalid date or numeric input",IF(OR($B40="",$C40="",$D40="",$K40=""),"Open - missing required input",IF(OR(AND(NOT(ISNUMBER($E40)),NOT(ISNUMBER($H40))),AND(ISNUMBER($G40),NOT(ISNUMBER($E40))),AND(ISNUMBER($J40),NOT(ISNUMBER($H40)))),"Open - missing plan",IF(OR(AND(ISNUMBER($E40),$F40=""),AND(ISNUMBER($H40),$I40="")),"Open - missing unit",IF(OR(AND($K40="Complete",ISNUMBER($E40),NOT(ISNUMBER($G40))),AND($K40="Complete",ISNUMBER($H40),NOT(ISNUMBER($J40)))),"Open - missing actual",IF(OR(AND(ISNUMBER($L40),$L40&lt;&gt;0),AND(ISNUMBER($M40),$M40&lt;&gt;0)),"Open - plan/actual difference",IF(OR($K40="Planned",$K40="In Progress"),"Pending",IF($K40="Complete","No exception",""))))))))),"")</f>
        <v/>
      </c>
    </row>
    <row r="41">
      <c r="A41" s="12" t="n"/>
      <c r="B41" s="13" t="n"/>
      <c r="C41" s="12" t="n"/>
      <c r="D41" s="12" t="n"/>
      <c r="E41" s="14" t="n"/>
      <c r="F41" s="12" t="n"/>
      <c r="G41" s="14" t="n"/>
      <c r="H41" s="14" t="n"/>
      <c r="I41" s="12" t="n"/>
      <c r="J41" s="14" t="n"/>
      <c r="K41" s="12" t="n"/>
      <c r="L41" s="10">
        <f>IFERROR(IF(OR($A41="",NOT(ISNUMBER($E41)),NOT(ISNUMBER($G41))),"",$G41-$E41),"")</f>
        <v/>
      </c>
      <c r="M41" s="10">
        <f>IFERROR(IF(OR($A41="",NOT(ISNUMBER($H41)),NOT(ISNUMBER($J41))),"",$J41-$H41),"")</f>
        <v/>
      </c>
      <c r="N41" s="8">
        <f>IFERROR(IF($A41="","",IF(OR(AND($B41&lt;&gt;"",NOT(ISNUMBER($B41))),AND($E41&lt;&gt;"",NOT(ISNUMBER($E41))),AND($G41&lt;&gt;"",NOT(ISNUMBER($G41))),AND($H41&lt;&gt;"",NOT(ISNUMBER($H41))),AND($J41&lt;&gt;"",NOT(ISNUMBER($J41)))),"Open - invalid date or numeric input",IF(OR($B41="",$C41="",$D41="",$K41=""),"Open - missing required input",IF(OR(AND(NOT(ISNUMBER($E41)),NOT(ISNUMBER($H41))),AND(ISNUMBER($G41),NOT(ISNUMBER($E41))),AND(ISNUMBER($J41),NOT(ISNUMBER($H41)))),"Open - missing plan",IF(OR(AND(ISNUMBER($E41),$F41=""),AND(ISNUMBER($H41),$I41="")),"Open - missing unit",IF(OR(AND($K41="Complete",ISNUMBER($E41),NOT(ISNUMBER($G41))),AND($K41="Complete",ISNUMBER($H41),NOT(ISNUMBER($J41)))),"Open - missing actual",IF(OR(AND(ISNUMBER($L41),$L41&lt;&gt;0),AND(ISNUMBER($M41),$M41&lt;&gt;0)),"Open - plan/actual difference",IF(OR($K41="Planned",$K41="In Progress"),"Pending",IF($K41="Complete","No exception",""))))))))),"")</f>
        <v/>
      </c>
    </row>
    <row r="42">
      <c r="A42" s="12" t="n"/>
      <c r="B42" s="13" t="n"/>
      <c r="C42" s="12" t="n"/>
      <c r="D42" s="12" t="n"/>
      <c r="E42" s="14" t="n"/>
      <c r="F42" s="12" t="n"/>
      <c r="G42" s="14" t="n"/>
      <c r="H42" s="14" t="n"/>
      <c r="I42" s="12" t="n"/>
      <c r="J42" s="14" t="n"/>
      <c r="K42" s="12" t="n"/>
      <c r="L42" s="10">
        <f>IFERROR(IF(OR($A42="",NOT(ISNUMBER($E42)),NOT(ISNUMBER($G42))),"",$G42-$E42),"")</f>
        <v/>
      </c>
      <c r="M42" s="10">
        <f>IFERROR(IF(OR($A42="",NOT(ISNUMBER($H42)),NOT(ISNUMBER($J42))),"",$J42-$H42),"")</f>
        <v/>
      </c>
      <c r="N42" s="8">
        <f>IFERROR(IF($A42="","",IF(OR(AND($B42&lt;&gt;"",NOT(ISNUMBER($B42))),AND($E42&lt;&gt;"",NOT(ISNUMBER($E42))),AND($G42&lt;&gt;"",NOT(ISNUMBER($G42))),AND($H42&lt;&gt;"",NOT(ISNUMBER($H42))),AND($J42&lt;&gt;"",NOT(ISNUMBER($J42)))),"Open - invalid date or numeric input",IF(OR($B42="",$C42="",$D42="",$K42=""),"Open - missing required input",IF(OR(AND(NOT(ISNUMBER($E42)),NOT(ISNUMBER($H42))),AND(ISNUMBER($G42),NOT(ISNUMBER($E42))),AND(ISNUMBER($J42),NOT(ISNUMBER($H42)))),"Open - missing plan",IF(OR(AND(ISNUMBER($E42),$F42=""),AND(ISNUMBER($H42),$I42="")),"Open - missing unit",IF(OR(AND($K42="Complete",ISNUMBER($E42),NOT(ISNUMBER($G42))),AND($K42="Complete",ISNUMBER($H42),NOT(ISNUMBER($J42)))),"Open - missing actual",IF(OR(AND(ISNUMBER($L42),$L42&lt;&gt;0),AND(ISNUMBER($M42),$M42&lt;&gt;0)),"Open - plan/actual difference",IF(OR($K42="Planned",$K42="In Progress"),"Pending",IF($K42="Complete","No exception",""))))))))),"")</f>
        <v/>
      </c>
    </row>
    <row r="43">
      <c r="A43" s="12" t="n"/>
      <c r="B43" s="13" t="n"/>
      <c r="C43" s="12" t="n"/>
      <c r="D43" s="12" t="n"/>
      <c r="E43" s="14" t="n"/>
      <c r="F43" s="12" t="n"/>
      <c r="G43" s="14" t="n"/>
      <c r="H43" s="14" t="n"/>
      <c r="I43" s="12" t="n"/>
      <c r="J43" s="14" t="n"/>
      <c r="K43" s="12" t="n"/>
      <c r="L43" s="10">
        <f>IFERROR(IF(OR($A43="",NOT(ISNUMBER($E43)),NOT(ISNUMBER($G43))),"",$G43-$E43),"")</f>
        <v/>
      </c>
      <c r="M43" s="10">
        <f>IFERROR(IF(OR($A43="",NOT(ISNUMBER($H43)),NOT(ISNUMBER($J43))),"",$J43-$H43),"")</f>
        <v/>
      </c>
      <c r="N43" s="8">
        <f>IFERROR(IF($A43="","",IF(OR(AND($B43&lt;&gt;"",NOT(ISNUMBER($B43))),AND($E43&lt;&gt;"",NOT(ISNUMBER($E43))),AND($G43&lt;&gt;"",NOT(ISNUMBER($G43))),AND($H43&lt;&gt;"",NOT(ISNUMBER($H43))),AND($J43&lt;&gt;"",NOT(ISNUMBER($J43)))),"Open - invalid date or numeric input",IF(OR($B43="",$C43="",$D43="",$K43=""),"Open - missing required input",IF(OR(AND(NOT(ISNUMBER($E43)),NOT(ISNUMBER($H43))),AND(ISNUMBER($G43),NOT(ISNUMBER($E43))),AND(ISNUMBER($J43),NOT(ISNUMBER($H43)))),"Open - missing plan",IF(OR(AND(ISNUMBER($E43),$F43=""),AND(ISNUMBER($H43),$I43="")),"Open - missing unit",IF(OR(AND($K43="Complete",ISNUMBER($E43),NOT(ISNUMBER($G43))),AND($K43="Complete",ISNUMBER($H43),NOT(ISNUMBER($J43)))),"Open - missing actual",IF(OR(AND(ISNUMBER($L43),$L43&lt;&gt;0),AND(ISNUMBER($M43),$M43&lt;&gt;0)),"Open - plan/actual difference",IF(OR($K43="Planned",$K43="In Progress"),"Pending",IF($K43="Complete","No exception",""))))))))),"")</f>
        <v/>
      </c>
    </row>
    <row r="44">
      <c r="A44" s="12" t="n"/>
      <c r="B44" s="13" t="n"/>
      <c r="C44" s="12" t="n"/>
      <c r="D44" s="12" t="n"/>
      <c r="E44" s="14" t="n"/>
      <c r="F44" s="12" t="n"/>
      <c r="G44" s="14" t="n"/>
      <c r="H44" s="14" t="n"/>
      <c r="I44" s="12" t="n"/>
      <c r="J44" s="14" t="n"/>
      <c r="K44" s="12" t="n"/>
      <c r="L44" s="10">
        <f>IFERROR(IF(OR($A44="",NOT(ISNUMBER($E44)),NOT(ISNUMBER($G44))),"",$G44-$E44),"")</f>
        <v/>
      </c>
      <c r="M44" s="10">
        <f>IFERROR(IF(OR($A44="",NOT(ISNUMBER($H44)),NOT(ISNUMBER($J44))),"",$J44-$H44),"")</f>
        <v/>
      </c>
      <c r="N44" s="8">
        <f>IFERROR(IF($A44="","",IF(OR(AND($B44&lt;&gt;"",NOT(ISNUMBER($B44))),AND($E44&lt;&gt;"",NOT(ISNUMBER($E44))),AND($G44&lt;&gt;"",NOT(ISNUMBER($G44))),AND($H44&lt;&gt;"",NOT(ISNUMBER($H44))),AND($J44&lt;&gt;"",NOT(ISNUMBER($J44)))),"Open - invalid date or numeric input",IF(OR($B44="",$C44="",$D44="",$K44=""),"Open - missing required input",IF(OR(AND(NOT(ISNUMBER($E44)),NOT(ISNUMBER($H44))),AND(ISNUMBER($G44),NOT(ISNUMBER($E44))),AND(ISNUMBER($J44),NOT(ISNUMBER($H44)))),"Open - missing plan",IF(OR(AND(ISNUMBER($E44),$F44=""),AND(ISNUMBER($H44),$I44="")),"Open - missing unit",IF(OR(AND($K44="Complete",ISNUMBER($E44),NOT(ISNUMBER($G44))),AND($K44="Complete",ISNUMBER($H44),NOT(ISNUMBER($J44)))),"Open - missing actual",IF(OR(AND(ISNUMBER($L44),$L44&lt;&gt;0),AND(ISNUMBER($M44),$M44&lt;&gt;0)),"Open - plan/actual difference",IF(OR($K44="Planned",$K44="In Progress"),"Pending",IF($K44="Complete","No exception",""))))))))),"")</f>
        <v/>
      </c>
    </row>
    <row r="45">
      <c r="A45" s="12" t="n"/>
      <c r="B45" s="13" t="n"/>
      <c r="C45" s="12" t="n"/>
      <c r="D45" s="12" t="n"/>
      <c r="E45" s="14" t="n"/>
      <c r="F45" s="12" t="n"/>
      <c r="G45" s="14" t="n"/>
      <c r="H45" s="14" t="n"/>
      <c r="I45" s="12" t="n"/>
      <c r="J45" s="14" t="n"/>
      <c r="K45" s="12" t="n"/>
      <c r="L45" s="10">
        <f>IFERROR(IF(OR($A45="",NOT(ISNUMBER($E45)),NOT(ISNUMBER($G45))),"",$G45-$E45),"")</f>
        <v/>
      </c>
      <c r="M45" s="10">
        <f>IFERROR(IF(OR($A45="",NOT(ISNUMBER($H45)),NOT(ISNUMBER($J45))),"",$J45-$H45),"")</f>
        <v/>
      </c>
      <c r="N45" s="8">
        <f>IFERROR(IF($A45="","",IF(OR(AND($B45&lt;&gt;"",NOT(ISNUMBER($B45))),AND($E45&lt;&gt;"",NOT(ISNUMBER($E45))),AND($G45&lt;&gt;"",NOT(ISNUMBER($G45))),AND($H45&lt;&gt;"",NOT(ISNUMBER($H45))),AND($J45&lt;&gt;"",NOT(ISNUMBER($J45)))),"Open - invalid date or numeric input",IF(OR($B45="",$C45="",$D45="",$K45=""),"Open - missing required input",IF(OR(AND(NOT(ISNUMBER($E45)),NOT(ISNUMBER($H45))),AND(ISNUMBER($G45),NOT(ISNUMBER($E45))),AND(ISNUMBER($J45),NOT(ISNUMBER($H45)))),"Open - missing plan",IF(OR(AND(ISNUMBER($E45),$F45=""),AND(ISNUMBER($H45),$I45="")),"Open - missing unit",IF(OR(AND($K45="Complete",ISNUMBER($E45),NOT(ISNUMBER($G45))),AND($K45="Complete",ISNUMBER($H45),NOT(ISNUMBER($J45)))),"Open - missing actual",IF(OR(AND(ISNUMBER($L45),$L45&lt;&gt;0),AND(ISNUMBER($M45),$M45&lt;&gt;0)),"Open - plan/actual difference",IF(OR($K45="Planned",$K45="In Progress"),"Pending",IF($K45="Complete","No exception",""))))))))),"")</f>
        <v/>
      </c>
    </row>
    <row r="46">
      <c r="A46" s="12" t="n"/>
      <c r="B46" s="13" t="n"/>
      <c r="C46" s="12" t="n"/>
      <c r="D46" s="12" t="n"/>
      <c r="E46" s="14" t="n"/>
      <c r="F46" s="12" t="n"/>
      <c r="G46" s="14" t="n"/>
      <c r="H46" s="14" t="n"/>
      <c r="I46" s="12" t="n"/>
      <c r="J46" s="14" t="n"/>
      <c r="K46" s="12" t="n"/>
      <c r="L46" s="10">
        <f>IFERROR(IF(OR($A46="",NOT(ISNUMBER($E46)),NOT(ISNUMBER($G46))),"",$G46-$E46),"")</f>
        <v/>
      </c>
      <c r="M46" s="10">
        <f>IFERROR(IF(OR($A46="",NOT(ISNUMBER($H46)),NOT(ISNUMBER($J46))),"",$J46-$H46),"")</f>
        <v/>
      </c>
      <c r="N46" s="8">
        <f>IFERROR(IF($A46="","",IF(OR(AND($B46&lt;&gt;"",NOT(ISNUMBER($B46))),AND($E46&lt;&gt;"",NOT(ISNUMBER($E46))),AND($G46&lt;&gt;"",NOT(ISNUMBER($G46))),AND($H46&lt;&gt;"",NOT(ISNUMBER($H46))),AND($J46&lt;&gt;"",NOT(ISNUMBER($J46)))),"Open - invalid date or numeric input",IF(OR($B46="",$C46="",$D46="",$K46=""),"Open - missing required input",IF(OR(AND(NOT(ISNUMBER($E46)),NOT(ISNUMBER($H46))),AND(ISNUMBER($G46),NOT(ISNUMBER($E46))),AND(ISNUMBER($J46),NOT(ISNUMBER($H46)))),"Open - missing plan",IF(OR(AND(ISNUMBER($E46),$F46=""),AND(ISNUMBER($H46),$I46="")),"Open - missing unit",IF(OR(AND($K46="Complete",ISNUMBER($E46),NOT(ISNUMBER($G46))),AND($K46="Complete",ISNUMBER($H46),NOT(ISNUMBER($J46)))),"Open - missing actual",IF(OR(AND(ISNUMBER($L46),$L46&lt;&gt;0),AND(ISNUMBER($M46),$M46&lt;&gt;0)),"Open - plan/actual difference",IF(OR($K46="Planned",$K46="In Progress"),"Pending",IF($K46="Complete","No exception",""))))))))),"")</f>
        <v/>
      </c>
    </row>
    <row r="47">
      <c r="A47" s="12" t="n"/>
      <c r="B47" s="13" t="n"/>
      <c r="C47" s="12" t="n"/>
      <c r="D47" s="12" t="n"/>
      <c r="E47" s="14" t="n"/>
      <c r="F47" s="12" t="n"/>
      <c r="G47" s="14" t="n"/>
      <c r="H47" s="14" t="n"/>
      <c r="I47" s="12" t="n"/>
      <c r="J47" s="14" t="n"/>
      <c r="K47" s="12" t="n"/>
      <c r="L47" s="10">
        <f>IFERROR(IF(OR($A47="",NOT(ISNUMBER($E47)),NOT(ISNUMBER($G47))),"",$G47-$E47),"")</f>
        <v/>
      </c>
      <c r="M47" s="10">
        <f>IFERROR(IF(OR($A47="",NOT(ISNUMBER($H47)),NOT(ISNUMBER($J47))),"",$J47-$H47),"")</f>
        <v/>
      </c>
      <c r="N47" s="8">
        <f>IFERROR(IF($A47="","",IF(OR(AND($B47&lt;&gt;"",NOT(ISNUMBER($B47))),AND($E47&lt;&gt;"",NOT(ISNUMBER($E47))),AND($G47&lt;&gt;"",NOT(ISNUMBER($G47))),AND($H47&lt;&gt;"",NOT(ISNUMBER($H47))),AND($J47&lt;&gt;"",NOT(ISNUMBER($J47)))),"Open - invalid date or numeric input",IF(OR($B47="",$C47="",$D47="",$K47=""),"Open - missing required input",IF(OR(AND(NOT(ISNUMBER($E47)),NOT(ISNUMBER($H47))),AND(ISNUMBER($G47),NOT(ISNUMBER($E47))),AND(ISNUMBER($J47),NOT(ISNUMBER($H47)))),"Open - missing plan",IF(OR(AND(ISNUMBER($E47),$F47=""),AND(ISNUMBER($H47),$I47="")),"Open - missing unit",IF(OR(AND($K47="Complete",ISNUMBER($E47),NOT(ISNUMBER($G47))),AND($K47="Complete",ISNUMBER($H47),NOT(ISNUMBER($J47)))),"Open - missing actual",IF(OR(AND(ISNUMBER($L47),$L47&lt;&gt;0),AND(ISNUMBER($M47),$M47&lt;&gt;0)),"Open - plan/actual difference",IF(OR($K47="Planned",$K47="In Progress"),"Pending",IF($K47="Complete","No exception",""))))))))),"")</f>
        <v/>
      </c>
    </row>
    <row r="48">
      <c r="A48" s="12" t="n"/>
      <c r="B48" s="13" t="n"/>
      <c r="C48" s="12" t="n"/>
      <c r="D48" s="12" t="n"/>
      <c r="E48" s="14" t="n"/>
      <c r="F48" s="12" t="n"/>
      <c r="G48" s="14" t="n"/>
      <c r="H48" s="14" t="n"/>
      <c r="I48" s="12" t="n"/>
      <c r="J48" s="14" t="n"/>
      <c r="K48" s="12" t="n"/>
      <c r="L48" s="10">
        <f>IFERROR(IF(OR($A48="",NOT(ISNUMBER($E48)),NOT(ISNUMBER($G48))),"",$G48-$E48),"")</f>
        <v/>
      </c>
      <c r="M48" s="10">
        <f>IFERROR(IF(OR($A48="",NOT(ISNUMBER($H48)),NOT(ISNUMBER($J48))),"",$J48-$H48),"")</f>
        <v/>
      </c>
      <c r="N48" s="8">
        <f>IFERROR(IF($A48="","",IF(OR(AND($B48&lt;&gt;"",NOT(ISNUMBER($B48))),AND($E48&lt;&gt;"",NOT(ISNUMBER($E48))),AND($G48&lt;&gt;"",NOT(ISNUMBER($G48))),AND($H48&lt;&gt;"",NOT(ISNUMBER($H48))),AND($J48&lt;&gt;"",NOT(ISNUMBER($J48)))),"Open - invalid date or numeric input",IF(OR($B48="",$C48="",$D48="",$K48=""),"Open - missing required input",IF(OR(AND(NOT(ISNUMBER($E48)),NOT(ISNUMBER($H48))),AND(ISNUMBER($G48),NOT(ISNUMBER($E48))),AND(ISNUMBER($J48),NOT(ISNUMBER($H48)))),"Open - missing plan",IF(OR(AND(ISNUMBER($E48),$F48=""),AND(ISNUMBER($H48),$I48="")),"Open - missing unit",IF(OR(AND($K48="Complete",ISNUMBER($E48),NOT(ISNUMBER($G48))),AND($K48="Complete",ISNUMBER($H48),NOT(ISNUMBER($J48)))),"Open - missing actual",IF(OR(AND(ISNUMBER($L48),$L48&lt;&gt;0),AND(ISNUMBER($M48),$M48&lt;&gt;0)),"Open - plan/actual difference",IF(OR($K48="Planned",$K48="In Progress"),"Pending",IF($K48="Complete","No exception",""))))))))),"")</f>
        <v/>
      </c>
    </row>
    <row r="49">
      <c r="A49" s="12" t="n"/>
      <c r="B49" s="13" t="n"/>
      <c r="C49" s="12" t="n"/>
      <c r="D49" s="12" t="n"/>
      <c r="E49" s="14" t="n"/>
      <c r="F49" s="12" t="n"/>
      <c r="G49" s="14" t="n"/>
      <c r="H49" s="14" t="n"/>
      <c r="I49" s="12" t="n"/>
      <c r="J49" s="14" t="n"/>
      <c r="K49" s="12" t="n"/>
      <c r="L49" s="10">
        <f>IFERROR(IF(OR($A49="",NOT(ISNUMBER($E49)),NOT(ISNUMBER($G49))),"",$G49-$E49),"")</f>
        <v/>
      </c>
      <c r="M49" s="10">
        <f>IFERROR(IF(OR($A49="",NOT(ISNUMBER($H49)),NOT(ISNUMBER($J49))),"",$J49-$H49),"")</f>
        <v/>
      </c>
      <c r="N49" s="8">
        <f>IFERROR(IF($A49="","",IF(OR(AND($B49&lt;&gt;"",NOT(ISNUMBER($B49))),AND($E49&lt;&gt;"",NOT(ISNUMBER($E49))),AND($G49&lt;&gt;"",NOT(ISNUMBER($G49))),AND($H49&lt;&gt;"",NOT(ISNUMBER($H49))),AND($J49&lt;&gt;"",NOT(ISNUMBER($J49)))),"Open - invalid date or numeric input",IF(OR($B49="",$C49="",$D49="",$K49=""),"Open - missing required input",IF(OR(AND(NOT(ISNUMBER($E49)),NOT(ISNUMBER($H49))),AND(ISNUMBER($G49),NOT(ISNUMBER($E49))),AND(ISNUMBER($J49),NOT(ISNUMBER($H49)))),"Open - missing plan",IF(OR(AND(ISNUMBER($E49),$F49=""),AND(ISNUMBER($H49),$I49="")),"Open - missing unit",IF(OR(AND($K49="Complete",ISNUMBER($E49),NOT(ISNUMBER($G49))),AND($K49="Complete",ISNUMBER($H49),NOT(ISNUMBER($J49)))),"Open - missing actual",IF(OR(AND(ISNUMBER($L49),$L49&lt;&gt;0),AND(ISNUMBER($M49),$M49&lt;&gt;0)),"Open - plan/actual difference",IF(OR($K49="Planned",$K49="In Progress"),"Pending",IF($K49="Complete","No exception",""))))))))),"")</f>
        <v/>
      </c>
    </row>
    <row r="50">
      <c r="A50" s="12" t="n"/>
      <c r="B50" s="13" t="n"/>
      <c r="C50" s="12" t="n"/>
      <c r="D50" s="12" t="n"/>
      <c r="E50" s="14" t="n"/>
      <c r="F50" s="12" t="n"/>
      <c r="G50" s="14" t="n"/>
      <c r="H50" s="14" t="n"/>
      <c r="I50" s="12" t="n"/>
      <c r="J50" s="14" t="n"/>
      <c r="K50" s="12" t="n"/>
      <c r="L50" s="10">
        <f>IFERROR(IF(OR($A50="",NOT(ISNUMBER($E50)),NOT(ISNUMBER($G50))),"",$G50-$E50),"")</f>
        <v/>
      </c>
      <c r="M50" s="10">
        <f>IFERROR(IF(OR($A50="",NOT(ISNUMBER($H50)),NOT(ISNUMBER($J50))),"",$J50-$H50),"")</f>
        <v/>
      </c>
      <c r="N50" s="8">
        <f>IFERROR(IF($A50="","",IF(OR(AND($B50&lt;&gt;"",NOT(ISNUMBER($B50))),AND($E50&lt;&gt;"",NOT(ISNUMBER($E50))),AND($G50&lt;&gt;"",NOT(ISNUMBER($G50))),AND($H50&lt;&gt;"",NOT(ISNUMBER($H50))),AND($J50&lt;&gt;"",NOT(ISNUMBER($J50)))),"Open - invalid date or numeric input",IF(OR($B50="",$C50="",$D50="",$K50=""),"Open - missing required input",IF(OR(AND(NOT(ISNUMBER($E50)),NOT(ISNUMBER($H50))),AND(ISNUMBER($G50),NOT(ISNUMBER($E50))),AND(ISNUMBER($J50),NOT(ISNUMBER($H50)))),"Open - missing plan",IF(OR(AND(ISNUMBER($E50),$F50=""),AND(ISNUMBER($H50),$I50="")),"Open - missing unit",IF(OR(AND($K50="Complete",ISNUMBER($E50),NOT(ISNUMBER($G50))),AND($K50="Complete",ISNUMBER($H50),NOT(ISNUMBER($J50)))),"Open - missing actual",IF(OR(AND(ISNUMBER($L50),$L50&lt;&gt;0),AND(ISNUMBER($M50),$M50&lt;&gt;0)),"Open - plan/actual difference",IF(OR($K50="Planned",$K50="In Progress"),"Pending",IF($K50="Complete","No exception",""))))))))),"")</f>
        <v/>
      </c>
    </row>
    <row r="51">
      <c r="A51" s="12" t="n"/>
      <c r="B51" s="13" t="n"/>
      <c r="C51" s="12" t="n"/>
      <c r="D51" s="12" t="n"/>
      <c r="E51" s="14" t="n"/>
      <c r="F51" s="12" t="n"/>
      <c r="G51" s="14" t="n"/>
      <c r="H51" s="14" t="n"/>
      <c r="I51" s="12" t="n"/>
      <c r="J51" s="14" t="n"/>
      <c r="K51" s="12" t="n"/>
      <c r="L51" s="10">
        <f>IFERROR(IF(OR($A51="",NOT(ISNUMBER($E51)),NOT(ISNUMBER($G51))),"",$G51-$E51),"")</f>
        <v/>
      </c>
      <c r="M51" s="10">
        <f>IFERROR(IF(OR($A51="",NOT(ISNUMBER($H51)),NOT(ISNUMBER($J51))),"",$J51-$H51),"")</f>
        <v/>
      </c>
      <c r="N51" s="8">
        <f>IFERROR(IF($A51="","",IF(OR(AND($B51&lt;&gt;"",NOT(ISNUMBER($B51))),AND($E51&lt;&gt;"",NOT(ISNUMBER($E51))),AND($G51&lt;&gt;"",NOT(ISNUMBER($G51))),AND($H51&lt;&gt;"",NOT(ISNUMBER($H51))),AND($J51&lt;&gt;"",NOT(ISNUMBER($J51)))),"Open - invalid date or numeric input",IF(OR($B51="",$C51="",$D51="",$K51=""),"Open - missing required input",IF(OR(AND(NOT(ISNUMBER($E51)),NOT(ISNUMBER($H51))),AND(ISNUMBER($G51),NOT(ISNUMBER($E51))),AND(ISNUMBER($J51),NOT(ISNUMBER($H51)))),"Open - missing plan",IF(OR(AND(ISNUMBER($E51),$F51=""),AND(ISNUMBER($H51),$I51="")),"Open - missing unit",IF(OR(AND($K51="Complete",ISNUMBER($E51),NOT(ISNUMBER($G51))),AND($K51="Complete",ISNUMBER($H51),NOT(ISNUMBER($J51)))),"Open - missing actual",IF(OR(AND(ISNUMBER($L51),$L51&lt;&gt;0),AND(ISNUMBER($M51),$M51&lt;&gt;0)),"Open - plan/actual difference",IF(OR($K51="Planned",$K51="In Progress"),"Pending",IF($K51="Complete","No exception",""))))))))),"")</f>
        <v/>
      </c>
    </row>
    <row r="52">
      <c r="A52" s="12" t="n"/>
      <c r="B52" s="13" t="n"/>
      <c r="C52" s="12" t="n"/>
      <c r="D52" s="12" t="n"/>
      <c r="E52" s="14" t="n"/>
      <c r="F52" s="12" t="n"/>
      <c r="G52" s="14" t="n"/>
      <c r="H52" s="14" t="n"/>
      <c r="I52" s="12" t="n"/>
      <c r="J52" s="14" t="n"/>
      <c r="K52" s="12" t="n"/>
      <c r="L52" s="10">
        <f>IFERROR(IF(OR($A52="",NOT(ISNUMBER($E52)),NOT(ISNUMBER($G52))),"",$G52-$E52),"")</f>
        <v/>
      </c>
      <c r="M52" s="10">
        <f>IFERROR(IF(OR($A52="",NOT(ISNUMBER($H52)),NOT(ISNUMBER($J52))),"",$J52-$H52),"")</f>
        <v/>
      </c>
      <c r="N52" s="8">
        <f>IFERROR(IF($A52="","",IF(OR(AND($B52&lt;&gt;"",NOT(ISNUMBER($B52))),AND($E52&lt;&gt;"",NOT(ISNUMBER($E52))),AND($G52&lt;&gt;"",NOT(ISNUMBER($G52))),AND($H52&lt;&gt;"",NOT(ISNUMBER($H52))),AND($J52&lt;&gt;"",NOT(ISNUMBER($J52)))),"Open - invalid date or numeric input",IF(OR($B52="",$C52="",$D52="",$K52=""),"Open - missing required input",IF(OR(AND(NOT(ISNUMBER($E52)),NOT(ISNUMBER($H52))),AND(ISNUMBER($G52),NOT(ISNUMBER($E52))),AND(ISNUMBER($J52),NOT(ISNUMBER($H52)))),"Open - missing plan",IF(OR(AND(ISNUMBER($E52),$F52=""),AND(ISNUMBER($H52),$I52="")),"Open - missing unit",IF(OR(AND($K52="Complete",ISNUMBER($E52),NOT(ISNUMBER($G52))),AND($K52="Complete",ISNUMBER($H52),NOT(ISNUMBER($J52)))),"Open - missing actual",IF(OR(AND(ISNUMBER($L52),$L52&lt;&gt;0),AND(ISNUMBER($M52),$M52&lt;&gt;0)),"Open - plan/actual difference",IF(OR($K52="Planned",$K52="In Progress"),"Pending",IF($K52="Complete","No exception",""))))))))),"")</f>
        <v/>
      </c>
    </row>
    <row r="53">
      <c r="A53" s="12" t="n"/>
      <c r="B53" s="13" t="n"/>
      <c r="C53" s="12" t="n"/>
      <c r="D53" s="12" t="n"/>
      <c r="E53" s="14" t="n"/>
      <c r="F53" s="12" t="n"/>
      <c r="G53" s="14" t="n"/>
      <c r="H53" s="14" t="n"/>
      <c r="I53" s="12" t="n"/>
      <c r="J53" s="14" t="n"/>
      <c r="K53" s="12" t="n"/>
      <c r="L53" s="10">
        <f>IFERROR(IF(OR($A53="",NOT(ISNUMBER($E53)),NOT(ISNUMBER($G53))),"",$G53-$E53),"")</f>
        <v/>
      </c>
      <c r="M53" s="10">
        <f>IFERROR(IF(OR($A53="",NOT(ISNUMBER($H53)),NOT(ISNUMBER($J53))),"",$J53-$H53),"")</f>
        <v/>
      </c>
      <c r="N53" s="8">
        <f>IFERROR(IF($A53="","",IF(OR(AND($B53&lt;&gt;"",NOT(ISNUMBER($B53))),AND($E53&lt;&gt;"",NOT(ISNUMBER($E53))),AND($G53&lt;&gt;"",NOT(ISNUMBER($G53))),AND($H53&lt;&gt;"",NOT(ISNUMBER($H53))),AND($J53&lt;&gt;"",NOT(ISNUMBER($J53)))),"Open - invalid date or numeric input",IF(OR($B53="",$C53="",$D53="",$K53=""),"Open - missing required input",IF(OR(AND(NOT(ISNUMBER($E53)),NOT(ISNUMBER($H53))),AND(ISNUMBER($G53),NOT(ISNUMBER($E53))),AND(ISNUMBER($J53),NOT(ISNUMBER($H53)))),"Open - missing plan",IF(OR(AND(ISNUMBER($E53),$F53=""),AND(ISNUMBER($H53),$I53="")),"Open - missing unit",IF(OR(AND($K53="Complete",ISNUMBER($E53),NOT(ISNUMBER($G53))),AND($K53="Complete",ISNUMBER($H53),NOT(ISNUMBER($J53)))),"Open - missing actual",IF(OR(AND(ISNUMBER($L53),$L53&lt;&gt;0),AND(ISNUMBER($M53),$M53&lt;&gt;0)),"Open - plan/actual difference",IF(OR($K53="Planned",$K53="In Progress"),"Pending",IF($K53="Complete","No exception",""))))))))),"")</f>
        <v/>
      </c>
    </row>
    <row r="54">
      <c r="A54" s="12" t="n"/>
      <c r="B54" s="13" t="n"/>
      <c r="C54" s="12" t="n"/>
      <c r="D54" s="12" t="n"/>
      <c r="E54" s="14" t="n"/>
      <c r="F54" s="12" t="n"/>
      <c r="G54" s="14" t="n"/>
      <c r="H54" s="14" t="n"/>
      <c r="I54" s="12" t="n"/>
      <c r="J54" s="14" t="n"/>
      <c r="K54" s="12" t="n"/>
      <c r="L54" s="10">
        <f>IFERROR(IF(OR($A54="",NOT(ISNUMBER($E54)),NOT(ISNUMBER($G54))),"",$G54-$E54),"")</f>
        <v/>
      </c>
      <c r="M54" s="10">
        <f>IFERROR(IF(OR($A54="",NOT(ISNUMBER($H54)),NOT(ISNUMBER($J54))),"",$J54-$H54),"")</f>
        <v/>
      </c>
      <c r="N54" s="8">
        <f>IFERROR(IF($A54="","",IF(OR(AND($B54&lt;&gt;"",NOT(ISNUMBER($B54))),AND($E54&lt;&gt;"",NOT(ISNUMBER($E54))),AND($G54&lt;&gt;"",NOT(ISNUMBER($G54))),AND($H54&lt;&gt;"",NOT(ISNUMBER($H54))),AND($J54&lt;&gt;"",NOT(ISNUMBER($J54)))),"Open - invalid date or numeric input",IF(OR($B54="",$C54="",$D54="",$K54=""),"Open - missing required input",IF(OR(AND(NOT(ISNUMBER($E54)),NOT(ISNUMBER($H54))),AND(ISNUMBER($G54),NOT(ISNUMBER($E54))),AND(ISNUMBER($J54),NOT(ISNUMBER($H54)))),"Open - missing plan",IF(OR(AND(ISNUMBER($E54),$F54=""),AND(ISNUMBER($H54),$I54="")),"Open - missing unit",IF(OR(AND($K54="Complete",ISNUMBER($E54),NOT(ISNUMBER($G54))),AND($K54="Complete",ISNUMBER($H54),NOT(ISNUMBER($J54)))),"Open - missing actual",IF(OR(AND(ISNUMBER($L54),$L54&lt;&gt;0),AND(ISNUMBER($M54),$M54&lt;&gt;0)),"Open - plan/actual difference",IF(OR($K54="Planned",$K54="In Progress"),"Pending",IF($K54="Complete","No exception",""))))))))),"")</f>
        <v/>
      </c>
    </row>
    <row r="55">
      <c r="A55" s="12" t="n"/>
      <c r="B55" s="13" t="n"/>
      <c r="C55" s="12" t="n"/>
      <c r="D55" s="12" t="n"/>
      <c r="E55" s="14" t="n"/>
      <c r="F55" s="12" t="n"/>
      <c r="G55" s="14" t="n"/>
      <c r="H55" s="14" t="n"/>
      <c r="I55" s="12" t="n"/>
      <c r="J55" s="14" t="n"/>
      <c r="K55" s="12" t="n"/>
      <c r="L55" s="10">
        <f>IFERROR(IF(OR($A55="",NOT(ISNUMBER($E55)),NOT(ISNUMBER($G55))),"",$G55-$E55),"")</f>
        <v/>
      </c>
      <c r="M55" s="10">
        <f>IFERROR(IF(OR($A55="",NOT(ISNUMBER($H55)),NOT(ISNUMBER($J55))),"",$J55-$H55),"")</f>
        <v/>
      </c>
      <c r="N55" s="8">
        <f>IFERROR(IF($A55="","",IF(OR(AND($B55&lt;&gt;"",NOT(ISNUMBER($B55))),AND($E55&lt;&gt;"",NOT(ISNUMBER($E55))),AND($G55&lt;&gt;"",NOT(ISNUMBER($G55))),AND($H55&lt;&gt;"",NOT(ISNUMBER($H55))),AND($J55&lt;&gt;"",NOT(ISNUMBER($J55)))),"Open - invalid date or numeric input",IF(OR($B55="",$C55="",$D55="",$K55=""),"Open - missing required input",IF(OR(AND(NOT(ISNUMBER($E55)),NOT(ISNUMBER($H55))),AND(ISNUMBER($G55),NOT(ISNUMBER($E55))),AND(ISNUMBER($J55),NOT(ISNUMBER($H55)))),"Open - missing plan",IF(OR(AND(ISNUMBER($E55),$F55=""),AND(ISNUMBER($H55),$I55="")),"Open - missing unit",IF(OR(AND($K55="Complete",ISNUMBER($E55),NOT(ISNUMBER($G55))),AND($K55="Complete",ISNUMBER($H55),NOT(ISNUMBER($J55)))),"Open - missing actual",IF(OR(AND(ISNUMBER($L55),$L55&lt;&gt;0),AND(ISNUMBER($M55),$M55&lt;&gt;0)),"Open - plan/actual difference",IF(OR($K55="Planned",$K55="In Progress"),"Pending",IF($K55="Complete","No exception",""))))))))),"")</f>
        <v/>
      </c>
    </row>
    <row r="56">
      <c r="A56" s="12" t="n"/>
      <c r="B56" s="13" t="n"/>
      <c r="C56" s="12" t="n"/>
      <c r="D56" s="12" t="n"/>
      <c r="E56" s="14" t="n"/>
      <c r="F56" s="12" t="n"/>
      <c r="G56" s="14" t="n"/>
      <c r="H56" s="14" t="n"/>
      <c r="I56" s="12" t="n"/>
      <c r="J56" s="14" t="n"/>
      <c r="K56" s="12" t="n"/>
      <c r="L56" s="10">
        <f>IFERROR(IF(OR($A56="",NOT(ISNUMBER($E56)),NOT(ISNUMBER($G56))),"",$G56-$E56),"")</f>
        <v/>
      </c>
      <c r="M56" s="10">
        <f>IFERROR(IF(OR($A56="",NOT(ISNUMBER($H56)),NOT(ISNUMBER($J56))),"",$J56-$H56),"")</f>
        <v/>
      </c>
      <c r="N56" s="8">
        <f>IFERROR(IF($A56="","",IF(OR(AND($B56&lt;&gt;"",NOT(ISNUMBER($B56))),AND($E56&lt;&gt;"",NOT(ISNUMBER($E56))),AND($G56&lt;&gt;"",NOT(ISNUMBER($G56))),AND($H56&lt;&gt;"",NOT(ISNUMBER($H56))),AND($J56&lt;&gt;"",NOT(ISNUMBER($J56)))),"Open - invalid date or numeric input",IF(OR($B56="",$C56="",$D56="",$K56=""),"Open - missing required input",IF(OR(AND(NOT(ISNUMBER($E56)),NOT(ISNUMBER($H56))),AND(ISNUMBER($G56),NOT(ISNUMBER($E56))),AND(ISNUMBER($J56),NOT(ISNUMBER($H56)))),"Open - missing plan",IF(OR(AND(ISNUMBER($E56),$F56=""),AND(ISNUMBER($H56),$I56="")),"Open - missing unit",IF(OR(AND($K56="Complete",ISNUMBER($E56),NOT(ISNUMBER($G56))),AND($K56="Complete",ISNUMBER($H56),NOT(ISNUMBER($J56)))),"Open - missing actual",IF(OR(AND(ISNUMBER($L56),$L56&lt;&gt;0),AND(ISNUMBER($M56),$M56&lt;&gt;0)),"Open - plan/actual difference",IF(OR($K56="Planned",$K56="In Progress"),"Pending",IF($K56="Complete","No exception",""))))))))),"")</f>
        <v/>
      </c>
    </row>
    <row r="57">
      <c r="A57" s="12" t="n"/>
      <c r="B57" s="13" t="n"/>
      <c r="C57" s="12" t="n"/>
      <c r="D57" s="12" t="n"/>
      <c r="E57" s="14" t="n"/>
      <c r="F57" s="12" t="n"/>
      <c r="G57" s="14" t="n"/>
      <c r="H57" s="14" t="n"/>
      <c r="I57" s="12" t="n"/>
      <c r="J57" s="14" t="n"/>
      <c r="K57" s="12" t="n"/>
      <c r="L57" s="10">
        <f>IFERROR(IF(OR($A57="",NOT(ISNUMBER($E57)),NOT(ISNUMBER($G57))),"",$G57-$E57),"")</f>
        <v/>
      </c>
      <c r="M57" s="10">
        <f>IFERROR(IF(OR($A57="",NOT(ISNUMBER($H57)),NOT(ISNUMBER($J57))),"",$J57-$H57),"")</f>
        <v/>
      </c>
      <c r="N57" s="8">
        <f>IFERROR(IF($A57="","",IF(OR(AND($B57&lt;&gt;"",NOT(ISNUMBER($B57))),AND($E57&lt;&gt;"",NOT(ISNUMBER($E57))),AND($G57&lt;&gt;"",NOT(ISNUMBER($G57))),AND($H57&lt;&gt;"",NOT(ISNUMBER($H57))),AND($J57&lt;&gt;"",NOT(ISNUMBER($J57)))),"Open - invalid date or numeric input",IF(OR($B57="",$C57="",$D57="",$K57=""),"Open - missing required input",IF(OR(AND(NOT(ISNUMBER($E57)),NOT(ISNUMBER($H57))),AND(ISNUMBER($G57),NOT(ISNUMBER($E57))),AND(ISNUMBER($J57),NOT(ISNUMBER($H57)))),"Open - missing plan",IF(OR(AND(ISNUMBER($E57),$F57=""),AND(ISNUMBER($H57),$I57="")),"Open - missing unit",IF(OR(AND($K57="Complete",ISNUMBER($E57),NOT(ISNUMBER($G57))),AND($K57="Complete",ISNUMBER($H57),NOT(ISNUMBER($J57)))),"Open - missing actual",IF(OR(AND(ISNUMBER($L57),$L57&lt;&gt;0),AND(ISNUMBER($M57),$M57&lt;&gt;0)),"Open - plan/actual difference",IF(OR($K57="Planned",$K57="In Progress"),"Pending",IF($K57="Complete","No exception",""))))))))),"")</f>
        <v/>
      </c>
    </row>
    <row r="58">
      <c r="A58" s="12" t="n"/>
      <c r="B58" s="13" t="n"/>
      <c r="C58" s="12" t="n"/>
      <c r="D58" s="12" t="n"/>
      <c r="E58" s="14" t="n"/>
      <c r="F58" s="12" t="n"/>
      <c r="G58" s="14" t="n"/>
      <c r="H58" s="14" t="n"/>
      <c r="I58" s="12" t="n"/>
      <c r="J58" s="14" t="n"/>
      <c r="K58" s="12" t="n"/>
      <c r="L58" s="10">
        <f>IFERROR(IF(OR($A58="",NOT(ISNUMBER($E58)),NOT(ISNUMBER($G58))),"",$G58-$E58),"")</f>
        <v/>
      </c>
      <c r="M58" s="10">
        <f>IFERROR(IF(OR($A58="",NOT(ISNUMBER($H58)),NOT(ISNUMBER($J58))),"",$J58-$H58),"")</f>
        <v/>
      </c>
      <c r="N58" s="8">
        <f>IFERROR(IF($A58="","",IF(OR(AND($B58&lt;&gt;"",NOT(ISNUMBER($B58))),AND($E58&lt;&gt;"",NOT(ISNUMBER($E58))),AND($G58&lt;&gt;"",NOT(ISNUMBER($G58))),AND($H58&lt;&gt;"",NOT(ISNUMBER($H58))),AND($J58&lt;&gt;"",NOT(ISNUMBER($J58)))),"Open - invalid date or numeric input",IF(OR($B58="",$C58="",$D58="",$K58=""),"Open - missing required input",IF(OR(AND(NOT(ISNUMBER($E58)),NOT(ISNUMBER($H58))),AND(ISNUMBER($G58),NOT(ISNUMBER($E58))),AND(ISNUMBER($J58),NOT(ISNUMBER($H58)))),"Open - missing plan",IF(OR(AND(ISNUMBER($E58),$F58=""),AND(ISNUMBER($H58),$I58="")),"Open - missing unit",IF(OR(AND($K58="Complete",ISNUMBER($E58),NOT(ISNUMBER($G58))),AND($K58="Complete",ISNUMBER($H58),NOT(ISNUMBER($J58)))),"Open - missing actual",IF(OR(AND(ISNUMBER($L58),$L58&lt;&gt;0),AND(ISNUMBER($M58),$M58&lt;&gt;0)),"Open - plan/actual difference",IF(OR($K58="Planned",$K58="In Progress"),"Pending",IF($K58="Complete","No exception",""))))))))),"")</f>
        <v/>
      </c>
    </row>
    <row r="59">
      <c r="A59" s="12" t="n"/>
      <c r="B59" s="13" t="n"/>
      <c r="C59" s="12" t="n"/>
      <c r="D59" s="12" t="n"/>
      <c r="E59" s="14" t="n"/>
      <c r="F59" s="12" t="n"/>
      <c r="G59" s="14" t="n"/>
      <c r="H59" s="14" t="n"/>
      <c r="I59" s="12" t="n"/>
      <c r="J59" s="14" t="n"/>
      <c r="K59" s="12" t="n"/>
      <c r="L59" s="10">
        <f>IFERROR(IF(OR($A59="",NOT(ISNUMBER($E59)),NOT(ISNUMBER($G59))),"",$G59-$E59),"")</f>
        <v/>
      </c>
      <c r="M59" s="10">
        <f>IFERROR(IF(OR($A59="",NOT(ISNUMBER($H59)),NOT(ISNUMBER($J59))),"",$J59-$H59),"")</f>
        <v/>
      </c>
      <c r="N59" s="8">
        <f>IFERROR(IF($A59="","",IF(OR(AND($B59&lt;&gt;"",NOT(ISNUMBER($B59))),AND($E59&lt;&gt;"",NOT(ISNUMBER($E59))),AND($G59&lt;&gt;"",NOT(ISNUMBER($G59))),AND($H59&lt;&gt;"",NOT(ISNUMBER($H59))),AND($J59&lt;&gt;"",NOT(ISNUMBER($J59)))),"Open - invalid date or numeric input",IF(OR($B59="",$C59="",$D59="",$K59=""),"Open - missing required input",IF(OR(AND(NOT(ISNUMBER($E59)),NOT(ISNUMBER($H59))),AND(ISNUMBER($G59),NOT(ISNUMBER($E59))),AND(ISNUMBER($J59),NOT(ISNUMBER($H59)))),"Open - missing plan",IF(OR(AND(ISNUMBER($E59),$F59=""),AND(ISNUMBER($H59),$I59="")),"Open - missing unit",IF(OR(AND($K59="Complete",ISNUMBER($E59),NOT(ISNUMBER($G59))),AND($K59="Complete",ISNUMBER($H59),NOT(ISNUMBER($J59)))),"Open - missing actual",IF(OR(AND(ISNUMBER($L59),$L59&lt;&gt;0),AND(ISNUMBER($M59),$M59&lt;&gt;0)),"Open - plan/actual difference",IF(OR($K59="Planned",$K59="In Progress"),"Pending",IF($K59="Complete","No exception",""))))))))),"")</f>
        <v/>
      </c>
    </row>
    <row r="60">
      <c r="A60" s="12" t="n"/>
      <c r="B60" s="13" t="n"/>
      <c r="C60" s="12" t="n"/>
      <c r="D60" s="12" t="n"/>
      <c r="E60" s="14" t="n"/>
      <c r="F60" s="12" t="n"/>
      <c r="G60" s="14" t="n"/>
      <c r="H60" s="14" t="n"/>
      <c r="I60" s="12" t="n"/>
      <c r="J60" s="14" t="n"/>
      <c r="K60" s="12" t="n"/>
      <c r="L60" s="10">
        <f>IFERROR(IF(OR($A60="",NOT(ISNUMBER($E60)),NOT(ISNUMBER($G60))),"",$G60-$E60),"")</f>
        <v/>
      </c>
      <c r="M60" s="10">
        <f>IFERROR(IF(OR($A60="",NOT(ISNUMBER($H60)),NOT(ISNUMBER($J60))),"",$J60-$H60),"")</f>
        <v/>
      </c>
      <c r="N60" s="8">
        <f>IFERROR(IF($A60="","",IF(OR(AND($B60&lt;&gt;"",NOT(ISNUMBER($B60))),AND($E60&lt;&gt;"",NOT(ISNUMBER($E60))),AND($G60&lt;&gt;"",NOT(ISNUMBER($G60))),AND($H60&lt;&gt;"",NOT(ISNUMBER($H60))),AND($J60&lt;&gt;"",NOT(ISNUMBER($J60)))),"Open - invalid date or numeric input",IF(OR($B60="",$C60="",$D60="",$K60=""),"Open - missing required input",IF(OR(AND(NOT(ISNUMBER($E60)),NOT(ISNUMBER($H60))),AND(ISNUMBER($G60),NOT(ISNUMBER($E60))),AND(ISNUMBER($J60),NOT(ISNUMBER($H60)))),"Open - missing plan",IF(OR(AND(ISNUMBER($E60),$F60=""),AND(ISNUMBER($H60),$I60="")),"Open - missing unit",IF(OR(AND($K60="Complete",ISNUMBER($E60),NOT(ISNUMBER($G60))),AND($K60="Complete",ISNUMBER($H60),NOT(ISNUMBER($J60)))),"Open - missing actual",IF(OR(AND(ISNUMBER($L60),$L60&lt;&gt;0),AND(ISNUMBER($M60),$M60&lt;&gt;0)),"Open - plan/actual difference",IF(OR($K60="Planned",$K60="In Progress"),"Pending",IF($K60="Complete","No exception",""))))))))),"")</f>
        <v/>
      </c>
    </row>
    <row r="61">
      <c r="A61" s="12" t="n"/>
      <c r="B61" s="13" t="n"/>
      <c r="C61" s="12" t="n"/>
      <c r="D61" s="12" t="n"/>
      <c r="E61" s="14" t="n"/>
      <c r="F61" s="12" t="n"/>
      <c r="G61" s="14" t="n"/>
      <c r="H61" s="14" t="n"/>
      <c r="I61" s="12" t="n"/>
      <c r="J61" s="14" t="n"/>
      <c r="K61" s="12" t="n"/>
      <c r="L61" s="10">
        <f>IFERROR(IF(OR($A61="",NOT(ISNUMBER($E61)),NOT(ISNUMBER($G61))),"",$G61-$E61),"")</f>
        <v/>
      </c>
      <c r="M61" s="10">
        <f>IFERROR(IF(OR($A61="",NOT(ISNUMBER($H61)),NOT(ISNUMBER($J61))),"",$J61-$H61),"")</f>
        <v/>
      </c>
      <c r="N61" s="8">
        <f>IFERROR(IF($A61="","",IF(OR(AND($B61&lt;&gt;"",NOT(ISNUMBER($B61))),AND($E61&lt;&gt;"",NOT(ISNUMBER($E61))),AND($G61&lt;&gt;"",NOT(ISNUMBER($G61))),AND($H61&lt;&gt;"",NOT(ISNUMBER($H61))),AND($J61&lt;&gt;"",NOT(ISNUMBER($J61)))),"Open - invalid date or numeric input",IF(OR($B61="",$C61="",$D61="",$K61=""),"Open - missing required input",IF(OR(AND(NOT(ISNUMBER($E61)),NOT(ISNUMBER($H61))),AND(ISNUMBER($G61),NOT(ISNUMBER($E61))),AND(ISNUMBER($J61),NOT(ISNUMBER($H61)))),"Open - missing plan",IF(OR(AND(ISNUMBER($E61),$F61=""),AND(ISNUMBER($H61),$I61="")),"Open - missing unit",IF(OR(AND($K61="Complete",ISNUMBER($E61),NOT(ISNUMBER($G61))),AND($K61="Complete",ISNUMBER($H61),NOT(ISNUMBER($J61)))),"Open - missing actual",IF(OR(AND(ISNUMBER($L61),$L61&lt;&gt;0),AND(ISNUMBER($M61),$M61&lt;&gt;0)),"Open - plan/actual difference",IF(OR($K61="Planned",$K61="In Progress"),"Pending",IF($K61="Complete","No exception",""))))))))),"")</f>
        <v/>
      </c>
    </row>
    <row r="62">
      <c r="A62" s="12" t="n"/>
      <c r="B62" s="13" t="n"/>
      <c r="C62" s="12" t="n"/>
      <c r="D62" s="12" t="n"/>
      <c r="E62" s="14" t="n"/>
      <c r="F62" s="12" t="n"/>
      <c r="G62" s="14" t="n"/>
      <c r="H62" s="14" t="n"/>
      <c r="I62" s="12" t="n"/>
      <c r="J62" s="14" t="n"/>
      <c r="K62" s="12" t="n"/>
      <c r="L62" s="10">
        <f>IFERROR(IF(OR($A62="",NOT(ISNUMBER($E62)),NOT(ISNUMBER($G62))),"",$G62-$E62),"")</f>
        <v/>
      </c>
      <c r="M62" s="10">
        <f>IFERROR(IF(OR($A62="",NOT(ISNUMBER($H62)),NOT(ISNUMBER($J62))),"",$J62-$H62),"")</f>
        <v/>
      </c>
      <c r="N62" s="8">
        <f>IFERROR(IF($A62="","",IF(OR(AND($B62&lt;&gt;"",NOT(ISNUMBER($B62))),AND($E62&lt;&gt;"",NOT(ISNUMBER($E62))),AND($G62&lt;&gt;"",NOT(ISNUMBER($G62))),AND($H62&lt;&gt;"",NOT(ISNUMBER($H62))),AND($J62&lt;&gt;"",NOT(ISNUMBER($J62)))),"Open - invalid date or numeric input",IF(OR($B62="",$C62="",$D62="",$K62=""),"Open - missing required input",IF(OR(AND(NOT(ISNUMBER($E62)),NOT(ISNUMBER($H62))),AND(ISNUMBER($G62),NOT(ISNUMBER($E62))),AND(ISNUMBER($J62),NOT(ISNUMBER($H62)))),"Open - missing plan",IF(OR(AND(ISNUMBER($E62),$F62=""),AND(ISNUMBER($H62),$I62="")),"Open - missing unit",IF(OR(AND($K62="Complete",ISNUMBER($E62),NOT(ISNUMBER($G62))),AND($K62="Complete",ISNUMBER($H62),NOT(ISNUMBER($J62)))),"Open - missing actual",IF(OR(AND(ISNUMBER($L62),$L62&lt;&gt;0),AND(ISNUMBER($M62),$M62&lt;&gt;0)),"Open - plan/actual difference",IF(OR($K62="Planned",$K62="In Progress"),"Pending",IF($K62="Complete","No exception",""))))))))),"")</f>
        <v/>
      </c>
    </row>
    <row r="63">
      <c r="A63" s="12" t="n"/>
      <c r="B63" s="13" t="n"/>
      <c r="C63" s="12" t="n"/>
      <c r="D63" s="12" t="n"/>
      <c r="E63" s="14" t="n"/>
      <c r="F63" s="12" t="n"/>
      <c r="G63" s="14" t="n"/>
      <c r="H63" s="14" t="n"/>
      <c r="I63" s="12" t="n"/>
      <c r="J63" s="14" t="n"/>
      <c r="K63" s="12" t="n"/>
      <c r="L63" s="10">
        <f>IFERROR(IF(OR($A63="",NOT(ISNUMBER($E63)),NOT(ISNUMBER($G63))),"",$G63-$E63),"")</f>
        <v/>
      </c>
      <c r="M63" s="10">
        <f>IFERROR(IF(OR($A63="",NOT(ISNUMBER($H63)),NOT(ISNUMBER($J63))),"",$J63-$H63),"")</f>
        <v/>
      </c>
      <c r="N63" s="8">
        <f>IFERROR(IF($A63="","",IF(OR(AND($B63&lt;&gt;"",NOT(ISNUMBER($B63))),AND($E63&lt;&gt;"",NOT(ISNUMBER($E63))),AND($G63&lt;&gt;"",NOT(ISNUMBER($G63))),AND($H63&lt;&gt;"",NOT(ISNUMBER($H63))),AND($J63&lt;&gt;"",NOT(ISNUMBER($J63)))),"Open - invalid date or numeric input",IF(OR($B63="",$C63="",$D63="",$K63=""),"Open - missing required input",IF(OR(AND(NOT(ISNUMBER($E63)),NOT(ISNUMBER($H63))),AND(ISNUMBER($G63),NOT(ISNUMBER($E63))),AND(ISNUMBER($J63),NOT(ISNUMBER($H63)))),"Open - missing plan",IF(OR(AND(ISNUMBER($E63),$F63=""),AND(ISNUMBER($H63),$I63="")),"Open - missing unit",IF(OR(AND($K63="Complete",ISNUMBER($E63),NOT(ISNUMBER($G63))),AND($K63="Complete",ISNUMBER($H63),NOT(ISNUMBER($J63)))),"Open - missing actual",IF(OR(AND(ISNUMBER($L63),$L63&lt;&gt;0),AND(ISNUMBER($M63),$M63&lt;&gt;0)),"Open - plan/actual difference",IF(OR($K63="Planned",$K63="In Progress"),"Pending",IF($K63="Complete","No exception",""))))))))),"")</f>
        <v/>
      </c>
    </row>
    <row r="64">
      <c r="A64" s="12" t="n"/>
      <c r="B64" s="13" t="n"/>
      <c r="C64" s="12" t="n"/>
      <c r="D64" s="12" t="n"/>
      <c r="E64" s="14" t="n"/>
      <c r="F64" s="12" t="n"/>
      <c r="G64" s="14" t="n"/>
      <c r="H64" s="14" t="n"/>
      <c r="I64" s="12" t="n"/>
      <c r="J64" s="14" t="n"/>
      <c r="K64" s="12" t="n"/>
      <c r="L64" s="10">
        <f>IFERROR(IF(OR($A64="",NOT(ISNUMBER($E64)),NOT(ISNUMBER($G64))),"",$G64-$E64),"")</f>
        <v/>
      </c>
      <c r="M64" s="10">
        <f>IFERROR(IF(OR($A64="",NOT(ISNUMBER($H64)),NOT(ISNUMBER($J64))),"",$J64-$H64),"")</f>
        <v/>
      </c>
      <c r="N64" s="8">
        <f>IFERROR(IF($A64="","",IF(OR(AND($B64&lt;&gt;"",NOT(ISNUMBER($B64))),AND($E64&lt;&gt;"",NOT(ISNUMBER($E64))),AND($G64&lt;&gt;"",NOT(ISNUMBER($G64))),AND($H64&lt;&gt;"",NOT(ISNUMBER($H64))),AND($J64&lt;&gt;"",NOT(ISNUMBER($J64)))),"Open - invalid date or numeric input",IF(OR($B64="",$C64="",$D64="",$K64=""),"Open - missing required input",IF(OR(AND(NOT(ISNUMBER($E64)),NOT(ISNUMBER($H64))),AND(ISNUMBER($G64),NOT(ISNUMBER($E64))),AND(ISNUMBER($J64),NOT(ISNUMBER($H64)))),"Open - missing plan",IF(OR(AND(ISNUMBER($E64),$F64=""),AND(ISNUMBER($H64),$I64="")),"Open - missing unit",IF(OR(AND($K64="Complete",ISNUMBER($E64),NOT(ISNUMBER($G64))),AND($K64="Complete",ISNUMBER($H64),NOT(ISNUMBER($J64)))),"Open - missing actual",IF(OR(AND(ISNUMBER($L64),$L64&lt;&gt;0),AND(ISNUMBER($M64),$M64&lt;&gt;0)),"Open - plan/actual difference",IF(OR($K64="Planned",$K64="In Progress"),"Pending",IF($K64="Complete","No exception",""))))))))),"")</f>
        <v/>
      </c>
    </row>
    <row r="65">
      <c r="A65" s="12" t="n"/>
      <c r="B65" s="13" t="n"/>
      <c r="C65" s="12" t="n"/>
      <c r="D65" s="12" t="n"/>
      <c r="E65" s="14" t="n"/>
      <c r="F65" s="12" t="n"/>
      <c r="G65" s="14" t="n"/>
      <c r="H65" s="14" t="n"/>
      <c r="I65" s="12" t="n"/>
      <c r="J65" s="14" t="n"/>
      <c r="K65" s="12" t="n"/>
      <c r="L65" s="10">
        <f>IFERROR(IF(OR($A65="",NOT(ISNUMBER($E65)),NOT(ISNUMBER($G65))),"",$G65-$E65),"")</f>
        <v/>
      </c>
      <c r="M65" s="10">
        <f>IFERROR(IF(OR($A65="",NOT(ISNUMBER($H65)),NOT(ISNUMBER($J65))),"",$J65-$H65),"")</f>
        <v/>
      </c>
      <c r="N65" s="8">
        <f>IFERROR(IF($A65="","",IF(OR(AND($B65&lt;&gt;"",NOT(ISNUMBER($B65))),AND($E65&lt;&gt;"",NOT(ISNUMBER($E65))),AND($G65&lt;&gt;"",NOT(ISNUMBER($G65))),AND($H65&lt;&gt;"",NOT(ISNUMBER($H65))),AND($J65&lt;&gt;"",NOT(ISNUMBER($J65)))),"Open - invalid date or numeric input",IF(OR($B65="",$C65="",$D65="",$K65=""),"Open - missing required input",IF(OR(AND(NOT(ISNUMBER($E65)),NOT(ISNUMBER($H65))),AND(ISNUMBER($G65),NOT(ISNUMBER($E65))),AND(ISNUMBER($J65),NOT(ISNUMBER($H65)))),"Open - missing plan",IF(OR(AND(ISNUMBER($E65),$F65=""),AND(ISNUMBER($H65),$I65="")),"Open - missing unit",IF(OR(AND($K65="Complete",ISNUMBER($E65),NOT(ISNUMBER($G65))),AND($K65="Complete",ISNUMBER($H65),NOT(ISNUMBER($J65)))),"Open - missing actual",IF(OR(AND(ISNUMBER($L65),$L65&lt;&gt;0),AND(ISNUMBER($M65),$M65&lt;&gt;0)),"Open - plan/actual difference",IF(OR($K65="Planned",$K65="In Progress"),"Pending",IF($K65="Complete","No exception",""))))))))),"")</f>
        <v/>
      </c>
    </row>
    <row r="66">
      <c r="A66" s="12" t="n"/>
      <c r="B66" s="13" t="n"/>
      <c r="C66" s="12" t="n"/>
      <c r="D66" s="12" t="n"/>
      <c r="E66" s="14" t="n"/>
      <c r="F66" s="12" t="n"/>
      <c r="G66" s="14" t="n"/>
      <c r="H66" s="14" t="n"/>
      <c r="I66" s="12" t="n"/>
      <c r="J66" s="14" t="n"/>
      <c r="K66" s="12" t="n"/>
      <c r="L66" s="10">
        <f>IFERROR(IF(OR($A66="",NOT(ISNUMBER($E66)),NOT(ISNUMBER($G66))),"",$G66-$E66),"")</f>
        <v/>
      </c>
      <c r="M66" s="10">
        <f>IFERROR(IF(OR($A66="",NOT(ISNUMBER($H66)),NOT(ISNUMBER($J66))),"",$J66-$H66),"")</f>
        <v/>
      </c>
      <c r="N66" s="8">
        <f>IFERROR(IF($A66="","",IF(OR(AND($B66&lt;&gt;"",NOT(ISNUMBER($B66))),AND($E66&lt;&gt;"",NOT(ISNUMBER($E66))),AND($G66&lt;&gt;"",NOT(ISNUMBER($G66))),AND($H66&lt;&gt;"",NOT(ISNUMBER($H66))),AND($J66&lt;&gt;"",NOT(ISNUMBER($J66)))),"Open - invalid date or numeric input",IF(OR($B66="",$C66="",$D66="",$K66=""),"Open - missing required input",IF(OR(AND(NOT(ISNUMBER($E66)),NOT(ISNUMBER($H66))),AND(ISNUMBER($G66),NOT(ISNUMBER($E66))),AND(ISNUMBER($J66),NOT(ISNUMBER($H66)))),"Open - missing plan",IF(OR(AND(ISNUMBER($E66),$F66=""),AND(ISNUMBER($H66),$I66="")),"Open - missing unit",IF(OR(AND($K66="Complete",ISNUMBER($E66),NOT(ISNUMBER($G66))),AND($K66="Complete",ISNUMBER($H66),NOT(ISNUMBER($J66)))),"Open - missing actual",IF(OR(AND(ISNUMBER($L66),$L66&lt;&gt;0),AND(ISNUMBER($M66),$M66&lt;&gt;0)),"Open - plan/actual difference",IF(OR($K66="Planned",$K66="In Progress"),"Pending",IF($K66="Complete","No exception",""))))))))),"")</f>
        <v/>
      </c>
    </row>
    <row r="67">
      <c r="A67" s="12" t="n"/>
      <c r="B67" s="13" t="n"/>
      <c r="C67" s="12" t="n"/>
      <c r="D67" s="12" t="n"/>
      <c r="E67" s="14" t="n"/>
      <c r="F67" s="12" t="n"/>
      <c r="G67" s="14" t="n"/>
      <c r="H67" s="14" t="n"/>
      <c r="I67" s="12" t="n"/>
      <c r="J67" s="14" t="n"/>
      <c r="K67" s="12" t="n"/>
      <c r="L67" s="10">
        <f>IFERROR(IF(OR($A67="",NOT(ISNUMBER($E67)),NOT(ISNUMBER($G67))),"",$G67-$E67),"")</f>
        <v/>
      </c>
      <c r="M67" s="10">
        <f>IFERROR(IF(OR($A67="",NOT(ISNUMBER($H67)),NOT(ISNUMBER($J67))),"",$J67-$H67),"")</f>
        <v/>
      </c>
      <c r="N67" s="8">
        <f>IFERROR(IF($A67="","",IF(OR(AND($B67&lt;&gt;"",NOT(ISNUMBER($B67))),AND($E67&lt;&gt;"",NOT(ISNUMBER($E67))),AND($G67&lt;&gt;"",NOT(ISNUMBER($G67))),AND($H67&lt;&gt;"",NOT(ISNUMBER($H67))),AND($J67&lt;&gt;"",NOT(ISNUMBER($J67)))),"Open - invalid date or numeric input",IF(OR($B67="",$C67="",$D67="",$K67=""),"Open - missing required input",IF(OR(AND(NOT(ISNUMBER($E67)),NOT(ISNUMBER($H67))),AND(ISNUMBER($G67),NOT(ISNUMBER($E67))),AND(ISNUMBER($J67),NOT(ISNUMBER($H67)))),"Open - missing plan",IF(OR(AND(ISNUMBER($E67),$F67=""),AND(ISNUMBER($H67),$I67="")),"Open - missing unit",IF(OR(AND($K67="Complete",ISNUMBER($E67),NOT(ISNUMBER($G67))),AND($K67="Complete",ISNUMBER($H67),NOT(ISNUMBER($J67)))),"Open - missing actual",IF(OR(AND(ISNUMBER($L67),$L67&lt;&gt;0),AND(ISNUMBER($M67),$M67&lt;&gt;0)),"Open - plan/actual difference",IF(OR($K67="Planned",$K67="In Progress"),"Pending",IF($K67="Complete","No exception",""))))))))),"")</f>
        <v/>
      </c>
    </row>
    <row r="68">
      <c r="A68" s="12" t="n"/>
      <c r="B68" s="13" t="n"/>
      <c r="C68" s="12" t="n"/>
      <c r="D68" s="12" t="n"/>
      <c r="E68" s="14" t="n"/>
      <c r="F68" s="12" t="n"/>
      <c r="G68" s="14" t="n"/>
      <c r="H68" s="14" t="n"/>
      <c r="I68" s="12" t="n"/>
      <c r="J68" s="14" t="n"/>
      <c r="K68" s="12" t="n"/>
      <c r="L68" s="10">
        <f>IFERROR(IF(OR($A68="",NOT(ISNUMBER($E68)),NOT(ISNUMBER($G68))),"",$G68-$E68),"")</f>
        <v/>
      </c>
      <c r="M68" s="10">
        <f>IFERROR(IF(OR($A68="",NOT(ISNUMBER($H68)),NOT(ISNUMBER($J68))),"",$J68-$H68),"")</f>
        <v/>
      </c>
      <c r="N68" s="8">
        <f>IFERROR(IF($A68="","",IF(OR(AND($B68&lt;&gt;"",NOT(ISNUMBER($B68))),AND($E68&lt;&gt;"",NOT(ISNUMBER($E68))),AND($G68&lt;&gt;"",NOT(ISNUMBER($G68))),AND($H68&lt;&gt;"",NOT(ISNUMBER($H68))),AND($J68&lt;&gt;"",NOT(ISNUMBER($J68)))),"Open - invalid date or numeric input",IF(OR($B68="",$C68="",$D68="",$K68=""),"Open - missing required input",IF(OR(AND(NOT(ISNUMBER($E68)),NOT(ISNUMBER($H68))),AND(ISNUMBER($G68),NOT(ISNUMBER($E68))),AND(ISNUMBER($J68),NOT(ISNUMBER($H68)))),"Open - missing plan",IF(OR(AND(ISNUMBER($E68),$F68=""),AND(ISNUMBER($H68),$I68="")),"Open - missing unit",IF(OR(AND($K68="Complete",ISNUMBER($E68),NOT(ISNUMBER($G68))),AND($K68="Complete",ISNUMBER($H68),NOT(ISNUMBER($J68)))),"Open - missing actual",IF(OR(AND(ISNUMBER($L68),$L68&lt;&gt;0),AND(ISNUMBER($M68),$M68&lt;&gt;0)),"Open - plan/actual difference",IF(OR($K68="Planned",$K68="In Progress"),"Pending",IF($K68="Complete","No exception",""))))))))),"")</f>
        <v/>
      </c>
    </row>
    <row r="69">
      <c r="A69" s="12" t="n"/>
      <c r="B69" s="13" t="n"/>
      <c r="C69" s="12" t="n"/>
      <c r="D69" s="12" t="n"/>
      <c r="E69" s="14" t="n"/>
      <c r="F69" s="12" t="n"/>
      <c r="G69" s="14" t="n"/>
      <c r="H69" s="14" t="n"/>
      <c r="I69" s="12" t="n"/>
      <c r="J69" s="14" t="n"/>
      <c r="K69" s="12" t="n"/>
      <c r="L69" s="10">
        <f>IFERROR(IF(OR($A69="",NOT(ISNUMBER($E69)),NOT(ISNUMBER($G69))),"",$G69-$E69),"")</f>
        <v/>
      </c>
      <c r="M69" s="10">
        <f>IFERROR(IF(OR($A69="",NOT(ISNUMBER($H69)),NOT(ISNUMBER($J69))),"",$J69-$H69),"")</f>
        <v/>
      </c>
      <c r="N69" s="8">
        <f>IFERROR(IF($A69="","",IF(OR(AND($B69&lt;&gt;"",NOT(ISNUMBER($B69))),AND($E69&lt;&gt;"",NOT(ISNUMBER($E69))),AND($G69&lt;&gt;"",NOT(ISNUMBER($G69))),AND($H69&lt;&gt;"",NOT(ISNUMBER($H69))),AND($J69&lt;&gt;"",NOT(ISNUMBER($J69)))),"Open - invalid date or numeric input",IF(OR($B69="",$C69="",$D69="",$K69=""),"Open - missing required input",IF(OR(AND(NOT(ISNUMBER($E69)),NOT(ISNUMBER($H69))),AND(ISNUMBER($G69),NOT(ISNUMBER($E69))),AND(ISNUMBER($J69),NOT(ISNUMBER($H69)))),"Open - missing plan",IF(OR(AND(ISNUMBER($E69),$F69=""),AND(ISNUMBER($H69),$I69="")),"Open - missing unit",IF(OR(AND($K69="Complete",ISNUMBER($E69),NOT(ISNUMBER($G69))),AND($K69="Complete",ISNUMBER($H69),NOT(ISNUMBER($J69)))),"Open - missing actual",IF(OR(AND(ISNUMBER($L69),$L69&lt;&gt;0),AND(ISNUMBER($M69),$M69&lt;&gt;0)),"Open - plan/actual difference",IF(OR($K69="Planned",$K69="In Progress"),"Pending",IF($K69="Complete","No exception",""))))))))),"")</f>
        <v/>
      </c>
    </row>
    <row r="70">
      <c r="A70" s="12" t="n"/>
      <c r="B70" s="13" t="n"/>
      <c r="C70" s="12" t="n"/>
      <c r="D70" s="12" t="n"/>
      <c r="E70" s="14" t="n"/>
      <c r="F70" s="12" t="n"/>
      <c r="G70" s="14" t="n"/>
      <c r="H70" s="14" t="n"/>
      <c r="I70" s="12" t="n"/>
      <c r="J70" s="14" t="n"/>
      <c r="K70" s="12" t="n"/>
      <c r="L70" s="10">
        <f>IFERROR(IF(OR($A70="",NOT(ISNUMBER($E70)),NOT(ISNUMBER($G70))),"",$G70-$E70),"")</f>
        <v/>
      </c>
      <c r="M70" s="10">
        <f>IFERROR(IF(OR($A70="",NOT(ISNUMBER($H70)),NOT(ISNUMBER($J70))),"",$J70-$H70),"")</f>
        <v/>
      </c>
      <c r="N70" s="8">
        <f>IFERROR(IF($A70="","",IF(OR(AND($B70&lt;&gt;"",NOT(ISNUMBER($B70))),AND($E70&lt;&gt;"",NOT(ISNUMBER($E70))),AND($G70&lt;&gt;"",NOT(ISNUMBER($G70))),AND($H70&lt;&gt;"",NOT(ISNUMBER($H70))),AND($J70&lt;&gt;"",NOT(ISNUMBER($J70)))),"Open - invalid date or numeric input",IF(OR($B70="",$C70="",$D70="",$K70=""),"Open - missing required input",IF(OR(AND(NOT(ISNUMBER($E70)),NOT(ISNUMBER($H70))),AND(ISNUMBER($G70),NOT(ISNUMBER($E70))),AND(ISNUMBER($J70),NOT(ISNUMBER($H70)))),"Open - missing plan",IF(OR(AND(ISNUMBER($E70),$F70=""),AND(ISNUMBER($H70),$I70="")),"Open - missing unit",IF(OR(AND($K70="Complete",ISNUMBER($E70),NOT(ISNUMBER($G70))),AND($K70="Complete",ISNUMBER($H70),NOT(ISNUMBER($J70)))),"Open - missing actual",IF(OR(AND(ISNUMBER($L70),$L70&lt;&gt;0),AND(ISNUMBER($M70),$M70&lt;&gt;0)),"Open - plan/actual difference",IF(OR($K70="Planned",$K70="In Progress"),"Pending",IF($K70="Complete","No exception",""))))))))),"")</f>
        <v/>
      </c>
    </row>
    <row r="71">
      <c r="A71" s="12" t="n"/>
      <c r="B71" s="13" t="n"/>
      <c r="C71" s="12" t="n"/>
      <c r="D71" s="12" t="n"/>
      <c r="E71" s="14" t="n"/>
      <c r="F71" s="12" t="n"/>
      <c r="G71" s="14" t="n"/>
      <c r="H71" s="14" t="n"/>
      <c r="I71" s="12" t="n"/>
      <c r="J71" s="14" t="n"/>
      <c r="K71" s="12" t="n"/>
      <c r="L71" s="10">
        <f>IFERROR(IF(OR($A71="",NOT(ISNUMBER($E71)),NOT(ISNUMBER($G71))),"",$G71-$E71),"")</f>
        <v/>
      </c>
      <c r="M71" s="10">
        <f>IFERROR(IF(OR($A71="",NOT(ISNUMBER($H71)),NOT(ISNUMBER($J71))),"",$J71-$H71),"")</f>
        <v/>
      </c>
      <c r="N71" s="8">
        <f>IFERROR(IF($A71="","",IF(OR(AND($B71&lt;&gt;"",NOT(ISNUMBER($B71))),AND($E71&lt;&gt;"",NOT(ISNUMBER($E71))),AND($G71&lt;&gt;"",NOT(ISNUMBER($G71))),AND($H71&lt;&gt;"",NOT(ISNUMBER($H71))),AND($J71&lt;&gt;"",NOT(ISNUMBER($J71)))),"Open - invalid date or numeric input",IF(OR($B71="",$C71="",$D71="",$K71=""),"Open - missing required input",IF(OR(AND(NOT(ISNUMBER($E71)),NOT(ISNUMBER($H71))),AND(ISNUMBER($G71),NOT(ISNUMBER($E71))),AND(ISNUMBER($J71),NOT(ISNUMBER($H71)))),"Open - missing plan",IF(OR(AND(ISNUMBER($E71),$F71=""),AND(ISNUMBER($H71),$I71="")),"Open - missing unit",IF(OR(AND($K71="Complete",ISNUMBER($E71),NOT(ISNUMBER($G71))),AND($K71="Complete",ISNUMBER($H71),NOT(ISNUMBER($J71)))),"Open - missing actual",IF(OR(AND(ISNUMBER($L71),$L71&lt;&gt;0),AND(ISNUMBER($M71),$M71&lt;&gt;0)),"Open - plan/actual difference",IF(OR($K71="Planned",$K71="In Progress"),"Pending",IF($K71="Complete","No exception",""))))))))),"")</f>
        <v/>
      </c>
    </row>
    <row r="72">
      <c r="A72" s="12" t="n"/>
      <c r="B72" s="13" t="n"/>
      <c r="C72" s="12" t="n"/>
      <c r="D72" s="12" t="n"/>
      <c r="E72" s="14" t="n"/>
      <c r="F72" s="12" t="n"/>
      <c r="G72" s="14" t="n"/>
      <c r="H72" s="14" t="n"/>
      <c r="I72" s="12" t="n"/>
      <c r="J72" s="14" t="n"/>
      <c r="K72" s="12" t="n"/>
      <c r="L72" s="10">
        <f>IFERROR(IF(OR($A72="",NOT(ISNUMBER($E72)),NOT(ISNUMBER($G72))),"",$G72-$E72),"")</f>
        <v/>
      </c>
      <c r="M72" s="10">
        <f>IFERROR(IF(OR($A72="",NOT(ISNUMBER($H72)),NOT(ISNUMBER($J72))),"",$J72-$H72),"")</f>
        <v/>
      </c>
      <c r="N72" s="8">
        <f>IFERROR(IF($A72="","",IF(OR(AND($B72&lt;&gt;"",NOT(ISNUMBER($B72))),AND($E72&lt;&gt;"",NOT(ISNUMBER($E72))),AND($G72&lt;&gt;"",NOT(ISNUMBER($G72))),AND($H72&lt;&gt;"",NOT(ISNUMBER($H72))),AND($J72&lt;&gt;"",NOT(ISNUMBER($J72)))),"Open - invalid date or numeric input",IF(OR($B72="",$C72="",$D72="",$K72=""),"Open - missing required input",IF(OR(AND(NOT(ISNUMBER($E72)),NOT(ISNUMBER($H72))),AND(ISNUMBER($G72),NOT(ISNUMBER($E72))),AND(ISNUMBER($J72),NOT(ISNUMBER($H72)))),"Open - missing plan",IF(OR(AND(ISNUMBER($E72),$F72=""),AND(ISNUMBER($H72),$I72="")),"Open - missing unit",IF(OR(AND($K72="Complete",ISNUMBER($E72),NOT(ISNUMBER($G72))),AND($K72="Complete",ISNUMBER($H72),NOT(ISNUMBER($J72)))),"Open - missing actual",IF(OR(AND(ISNUMBER($L72),$L72&lt;&gt;0),AND(ISNUMBER($M72),$M72&lt;&gt;0)),"Open - plan/actual difference",IF(OR($K72="Planned",$K72="In Progress"),"Pending",IF($K72="Complete","No exception",""))))))))),"")</f>
        <v/>
      </c>
    </row>
    <row r="73">
      <c r="A73" s="12" t="n"/>
      <c r="B73" s="13" t="n"/>
      <c r="C73" s="12" t="n"/>
      <c r="D73" s="12" t="n"/>
      <c r="E73" s="14" t="n"/>
      <c r="F73" s="12" t="n"/>
      <c r="G73" s="14" t="n"/>
      <c r="H73" s="14" t="n"/>
      <c r="I73" s="12" t="n"/>
      <c r="J73" s="14" t="n"/>
      <c r="K73" s="12" t="n"/>
      <c r="L73" s="10">
        <f>IFERROR(IF(OR($A73="",NOT(ISNUMBER($E73)),NOT(ISNUMBER($G73))),"",$G73-$E73),"")</f>
        <v/>
      </c>
      <c r="M73" s="10">
        <f>IFERROR(IF(OR($A73="",NOT(ISNUMBER($H73)),NOT(ISNUMBER($J73))),"",$J73-$H73),"")</f>
        <v/>
      </c>
      <c r="N73" s="8">
        <f>IFERROR(IF($A73="","",IF(OR(AND($B73&lt;&gt;"",NOT(ISNUMBER($B73))),AND($E73&lt;&gt;"",NOT(ISNUMBER($E73))),AND($G73&lt;&gt;"",NOT(ISNUMBER($G73))),AND($H73&lt;&gt;"",NOT(ISNUMBER($H73))),AND($J73&lt;&gt;"",NOT(ISNUMBER($J73)))),"Open - invalid date or numeric input",IF(OR($B73="",$C73="",$D73="",$K73=""),"Open - missing required input",IF(OR(AND(NOT(ISNUMBER($E73)),NOT(ISNUMBER($H73))),AND(ISNUMBER($G73),NOT(ISNUMBER($E73))),AND(ISNUMBER($J73),NOT(ISNUMBER($H73)))),"Open - missing plan",IF(OR(AND(ISNUMBER($E73),$F73=""),AND(ISNUMBER($H73),$I73="")),"Open - missing unit",IF(OR(AND($K73="Complete",ISNUMBER($E73),NOT(ISNUMBER($G73))),AND($K73="Complete",ISNUMBER($H73),NOT(ISNUMBER($J73)))),"Open - missing actual",IF(OR(AND(ISNUMBER($L73),$L73&lt;&gt;0),AND(ISNUMBER($M73),$M73&lt;&gt;0)),"Open - plan/actual difference",IF(OR($K73="Planned",$K73="In Progress"),"Pending",IF($K73="Complete","No exception",""))))))))),"")</f>
        <v/>
      </c>
    </row>
    <row r="74">
      <c r="A74" s="12" t="n"/>
      <c r="B74" s="13" t="n"/>
      <c r="C74" s="12" t="n"/>
      <c r="D74" s="12" t="n"/>
      <c r="E74" s="14" t="n"/>
      <c r="F74" s="12" t="n"/>
      <c r="G74" s="14" t="n"/>
      <c r="H74" s="14" t="n"/>
      <c r="I74" s="12" t="n"/>
      <c r="J74" s="14" t="n"/>
      <c r="K74" s="12" t="n"/>
      <c r="L74" s="10">
        <f>IFERROR(IF(OR($A74="",NOT(ISNUMBER($E74)),NOT(ISNUMBER($G74))),"",$G74-$E74),"")</f>
        <v/>
      </c>
      <c r="M74" s="10">
        <f>IFERROR(IF(OR($A74="",NOT(ISNUMBER($H74)),NOT(ISNUMBER($J74))),"",$J74-$H74),"")</f>
        <v/>
      </c>
      <c r="N74" s="8">
        <f>IFERROR(IF($A74="","",IF(OR(AND($B74&lt;&gt;"",NOT(ISNUMBER($B74))),AND($E74&lt;&gt;"",NOT(ISNUMBER($E74))),AND($G74&lt;&gt;"",NOT(ISNUMBER($G74))),AND($H74&lt;&gt;"",NOT(ISNUMBER($H74))),AND($J74&lt;&gt;"",NOT(ISNUMBER($J74)))),"Open - invalid date or numeric input",IF(OR($B74="",$C74="",$D74="",$K74=""),"Open - missing required input",IF(OR(AND(NOT(ISNUMBER($E74)),NOT(ISNUMBER($H74))),AND(ISNUMBER($G74),NOT(ISNUMBER($E74))),AND(ISNUMBER($J74),NOT(ISNUMBER($H74)))),"Open - missing plan",IF(OR(AND(ISNUMBER($E74),$F74=""),AND(ISNUMBER($H74),$I74="")),"Open - missing unit",IF(OR(AND($K74="Complete",ISNUMBER($E74),NOT(ISNUMBER($G74))),AND($K74="Complete",ISNUMBER($H74),NOT(ISNUMBER($J74)))),"Open - missing actual",IF(OR(AND(ISNUMBER($L74),$L74&lt;&gt;0),AND(ISNUMBER($M74),$M74&lt;&gt;0)),"Open - plan/actual difference",IF(OR($K74="Planned",$K74="In Progress"),"Pending",IF($K74="Complete","No exception",""))))))))),"")</f>
        <v/>
      </c>
    </row>
    <row r="75">
      <c r="A75" s="12" t="n"/>
      <c r="B75" s="13" t="n"/>
      <c r="C75" s="12" t="n"/>
      <c r="D75" s="12" t="n"/>
      <c r="E75" s="14" t="n"/>
      <c r="F75" s="12" t="n"/>
      <c r="G75" s="14" t="n"/>
      <c r="H75" s="14" t="n"/>
      <c r="I75" s="12" t="n"/>
      <c r="J75" s="14" t="n"/>
      <c r="K75" s="12" t="n"/>
      <c r="L75" s="10">
        <f>IFERROR(IF(OR($A75="",NOT(ISNUMBER($E75)),NOT(ISNUMBER($G75))),"",$G75-$E75),"")</f>
        <v/>
      </c>
      <c r="M75" s="10">
        <f>IFERROR(IF(OR($A75="",NOT(ISNUMBER($H75)),NOT(ISNUMBER($J75))),"",$J75-$H75),"")</f>
        <v/>
      </c>
      <c r="N75" s="8">
        <f>IFERROR(IF($A75="","",IF(OR(AND($B75&lt;&gt;"",NOT(ISNUMBER($B75))),AND($E75&lt;&gt;"",NOT(ISNUMBER($E75))),AND($G75&lt;&gt;"",NOT(ISNUMBER($G75))),AND($H75&lt;&gt;"",NOT(ISNUMBER($H75))),AND($J75&lt;&gt;"",NOT(ISNUMBER($J75)))),"Open - invalid date or numeric input",IF(OR($B75="",$C75="",$D75="",$K75=""),"Open - missing required input",IF(OR(AND(NOT(ISNUMBER($E75)),NOT(ISNUMBER($H75))),AND(ISNUMBER($G75),NOT(ISNUMBER($E75))),AND(ISNUMBER($J75),NOT(ISNUMBER($H75)))),"Open - missing plan",IF(OR(AND(ISNUMBER($E75),$F75=""),AND(ISNUMBER($H75),$I75="")),"Open - missing unit",IF(OR(AND($K75="Complete",ISNUMBER($E75),NOT(ISNUMBER($G75))),AND($K75="Complete",ISNUMBER($H75),NOT(ISNUMBER($J75)))),"Open - missing actual",IF(OR(AND(ISNUMBER($L75),$L75&lt;&gt;0),AND(ISNUMBER($M75),$M75&lt;&gt;0)),"Open - plan/actual difference",IF(OR($K75="Planned",$K75="In Progress"),"Pending",IF($K75="Complete","No exception",""))))))))),"")</f>
        <v/>
      </c>
    </row>
    <row r="76">
      <c r="A76" s="12" t="n"/>
      <c r="B76" s="13" t="n"/>
      <c r="C76" s="12" t="n"/>
      <c r="D76" s="12" t="n"/>
      <c r="E76" s="14" t="n"/>
      <c r="F76" s="12" t="n"/>
      <c r="G76" s="14" t="n"/>
      <c r="H76" s="14" t="n"/>
      <c r="I76" s="12" t="n"/>
      <c r="J76" s="14" t="n"/>
      <c r="K76" s="12" t="n"/>
      <c r="L76" s="10">
        <f>IFERROR(IF(OR($A76="",NOT(ISNUMBER($E76)),NOT(ISNUMBER($G76))),"",$G76-$E76),"")</f>
        <v/>
      </c>
      <c r="M76" s="10">
        <f>IFERROR(IF(OR($A76="",NOT(ISNUMBER($H76)),NOT(ISNUMBER($J76))),"",$J76-$H76),"")</f>
        <v/>
      </c>
      <c r="N76" s="8">
        <f>IFERROR(IF($A76="","",IF(OR(AND($B76&lt;&gt;"",NOT(ISNUMBER($B76))),AND($E76&lt;&gt;"",NOT(ISNUMBER($E76))),AND($G76&lt;&gt;"",NOT(ISNUMBER($G76))),AND($H76&lt;&gt;"",NOT(ISNUMBER($H76))),AND($J76&lt;&gt;"",NOT(ISNUMBER($J76)))),"Open - invalid date or numeric input",IF(OR($B76="",$C76="",$D76="",$K76=""),"Open - missing required input",IF(OR(AND(NOT(ISNUMBER($E76)),NOT(ISNUMBER($H76))),AND(ISNUMBER($G76),NOT(ISNUMBER($E76))),AND(ISNUMBER($J76),NOT(ISNUMBER($H76)))),"Open - missing plan",IF(OR(AND(ISNUMBER($E76),$F76=""),AND(ISNUMBER($H76),$I76="")),"Open - missing unit",IF(OR(AND($K76="Complete",ISNUMBER($E76),NOT(ISNUMBER($G76))),AND($K76="Complete",ISNUMBER($H76),NOT(ISNUMBER($J76)))),"Open - missing actual",IF(OR(AND(ISNUMBER($L76),$L76&lt;&gt;0),AND(ISNUMBER($M76),$M76&lt;&gt;0)),"Open - plan/actual difference",IF(OR($K76="Planned",$K76="In Progress"),"Pending",IF($K76="Complete","No exception",""))))))))),"")</f>
        <v/>
      </c>
    </row>
    <row r="77">
      <c r="A77" s="12" t="n"/>
      <c r="B77" s="13" t="n"/>
      <c r="C77" s="12" t="n"/>
      <c r="D77" s="12" t="n"/>
      <c r="E77" s="14" t="n"/>
      <c r="F77" s="12" t="n"/>
      <c r="G77" s="14" t="n"/>
      <c r="H77" s="14" t="n"/>
      <c r="I77" s="12" t="n"/>
      <c r="J77" s="14" t="n"/>
      <c r="K77" s="12" t="n"/>
      <c r="L77" s="10">
        <f>IFERROR(IF(OR($A77="",NOT(ISNUMBER($E77)),NOT(ISNUMBER($G77))),"",$G77-$E77),"")</f>
        <v/>
      </c>
      <c r="M77" s="10">
        <f>IFERROR(IF(OR($A77="",NOT(ISNUMBER($H77)),NOT(ISNUMBER($J77))),"",$J77-$H77),"")</f>
        <v/>
      </c>
      <c r="N77" s="8">
        <f>IFERROR(IF($A77="","",IF(OR(AND($B77&lt;&gt;"",NOT(ISNUMBER($B77))),AND($E77&lt;&gt;"",NOT(ISNUMBER($E77))),AND($G77&lt;&gt;"",NOT(ISNUMBER($G77))),AND($H77&lt;&gt;"",NOT(ISNUMBER($H77))),AND($J77&lt;&gt;"",NOT(ISNUMBER($J77)))),"Open - invalid date or numeric input",IF(OR($B77="",$C77="",$D77="",$K77=""),"Open - missing required input",IF(OR(AND(NOT(ISNUMBER($E77)),NOT(ISNUMBER($H77))),AND(ISNUMBER($G77),NOT(ISNUMBER($E77))),AND(ISNUMBER($J77),NOT(ISNUMBER($H77)))),"Open - missing plan",IF(OR(AND(ISNUMBER($E77),$F77=""),AND(ISNUMBER($H77),$I77="")),"Open - missing unit",IF(OR(AND($K77="Complete",ISNUMBER($E77),NOT(ISNUMBER($G77))),AND($K77="Complete",ISNUMBER($H77),NOT(ISNUMBER($J77)))),"Open - missing actual",IF(OR(AND(ISNUMBER($L77),$L77&lt;&gt;0),AND(ISNUMBER($M77),$M77&lt;&gt;0)),"Open - plan/actual difference",IF(OR($K77="Planned",$K77="In Progress"),"Pending",IF($K77="Complete","No exception",""))))))))),"")</f>
        <v/>
      </c>
    </row>
    <row r="78">
      <c r="A78" s="12" t="n"/>
      <c r="B78" s="13" t="n"/>
      <c r="C78" s="12" t="n"/>
      <c r="D78" s="12" t="n"/>
      <c r="E78" s="14" t="n"/>
      <c r="F78" s="12" t="n"/>
      <c r="G78" s="14" t="n"/>
      <c r="H78" s="14" t="n"/>
      <c r="I78" s="12" t="n"/>
      <c r="J78" s="14" t="n"/>
      <c r="K78" s="12" t="n"/>
      <c r="L78" s="10">
        <f>IFERROR(IF(OR($A78="",NOT(ISNUMBER($E78)),NOT(ISNUMBER($G78))),"",$G78-$E78),"")</f>
        <v/>
      </c>
      <c r="M78" s="10">
        <f>IFERROR(IF(OR($A78="",NOT(ISNUMBER($H78)),NOT(ISNUMBER($J78))),"",$J78-$H78),"")</f>
        <v/>
      </c>
      <c r="N78" s="8">
        <f>IFERROR(IF($A78="","",IF(OR(AND($B78&lt;&gt;"",NOT(ISNUMBER($B78))),AND($E78&lt;&gt;"",NOT(ISNUMBER($E78))),AND($G78&lt;&gt;"",NOT(ISNUMBER($G78))),AND($H78&lt;&gt;"",NOT(ISNUMBER($H78))),AND($J78&lt;&gt;"",NOT(ISNUMBER($J78)))),"Open - invalid date or numeric input",IF(OR($B78="",$C78="",$D78="",$K78=""),"Open - missing required input",IF(OR(AND(NOT(ISNUMBER($E78)),NOT(ISNUMBER($H78))),AND(ISNUMBER($G78),NOT(ISNUMBER($E78))),AND(ISNUMBER($J78),NOT(ISNUMBER($H78)))),"Open - missing plan",IF(OR(AND(ISNUMBER($E78),$F78=""),AND(ISNUMBER($H78),$I78="")),"Open - missing unit",IF(OR(AND($K78="Complete",ISNUMBER($E78),NOT(ISNUMBER($G78))),AND($K78="Complete",ISNUMBER($H78),NOT(ISNUMBER($J78)))),"Open - missing actual",IF(OR(AND(ISNUMBER($L78),$L78&lt;&gt;0),AND(ISNUMBER($M78),$M78&lt;&gt;0)),"Open - plan/actual difference",IF(OR($K78="Planned",$K78="In Progress"),"Pending",IF($K78="Complete","No exception",""))))))))),"")</f>
        <v/>
      </c>
    </row>
    <row r="79">
      <c r="A79" s="12" t="n"/>
      <c r="B79" s="13" t="n"/>
      <c r="C79" s="12" t="n"/>
      <c r="D79" s="12" t="n"/>
      <c r="E79" s="14" t="n"/>
      <c r="F79" s="12" t="n"/>
      <c r="G79" s="14" t="n"/>
      <c r="H79" s="14" t="n"/>
      <c r="I79" s="12" t="n"/>
      <c r="J79" s="14" t="n"/>
      <c r="K79" s="12" t="n"/>
      <c r="L79" s="10">
        <f>IFERROR(IF(OR($A79="",NOT(ISNUMBER($E79)),NOT(ISNUMBER($G79))),"",$G79-$E79),"")</f>
        <v/>
      </c>
      <c r="M79" s="10">
        <f>IFERROR(IF(OR($A79="",NOT(ISNUMBER($H79)),NOT(ISNUMBER($J79))),"",$J79-$H79),"")</f>
        <v/>
      </c>
      <c r="N79" s="8">
        <f>IFERROR(IF($A79="","",IF(OR(AND($B79&lt;&gt;"",NOT(ISNUMBER($B79))),AND($E79&lt;&gt;"",NOT(ISNUMBER($E79))),AND($G79&lt;&gt;"",NOT(ISNUMBER($G79))),AND($H79&lt;&gt;"",NOT(ISNUMBER($H79))),AND($J79&lt;&gt;"",NOT(ISNUMBER($J79)))),"Open - invalid date or numeric input",IF(OR($B79="",$C79="",$D79="",$K79=""),"Open - missing required input",IF(OR(AND(NOT(ISNUMBER($E79)),NOT(ISNUMBER($H79))),AND(ISNUMBER($G79),NOT(ISNUMBER($E79))),AND(ISNUMBER($J79),NOT(ISNUMBER($H79)))),"Open - missing plan",IF(OR(AND(ISNUMBER($E79),$F79=""),AND(ISNUMBER($H79),$I79="")),"Open - missing unit",IF(OR(AND($K79="Complete",ISNUMBER($E79),NOT(ISNUMBER($G79))),AND($K79="Complete",ISNUMBER($H79),NOT(ISNUMBER($J79)))),"Open - missing actual",IF(OR(AND(ISNUMBER($L79),$L79&lt;&gt;0),AND(ISNUMBER($M79),$M79&lt;&gt;0)),"Open - plan/actual difference",IF(OR($K79="Planned",$K79="In Progress"),"Pending",IF($K79="Complete","No exception",""))))))))),"")</f>
        <v/>
      </c>
    </row>
    <row r="80">
      <c r="A80" s="12" t="n"/>
      <c r="B80" s="13" t="n"/>
      <c r="C80" s="12" t="n"/>
      <c r="D80" s="12" t="n"/>
      <c r="E80" s="14" t="n"/>
      <c r="F80" s="12" t="n"/>
      <c r="G80" s="14" t="n"/>
      <c r="H80" s="14" t="n"/>
      <c r="I80" s="12" t="n"/>
      <c r="J80" s="14" t="n"/>
      <c r="K80" s="12" t="n"/>
      <c r="L80" s="10">
        <f>IFERROR(IF(OR($A80="",NOT(ISNUMBER($E80)),NOT(ISNUMBER($G80))),"",$G80-$E80),"")</f>
        <v/>
      </c>
      <c r="M80" s="10">
        <f>IFERROR(IF(OR($A80="",NOT(ISNUMBER($H80)),NOT(ISNUMBER($J80))),"",$J80-$H80),"")</f>
        <v/>
      </c>
      <c r="N80" s="8">
        <f>IFERROR(IF($A80="","",IF(OR(AND($B80&lt;&gt;"",NOT(ISNUMBER($B80))),AND($E80&lt;&gt;"",NOT(ISNUMBER($E80))),AND($G80&lt;&gt;"",NOT(ISNUMBER($G80))),AND($H80&lt;&gt;"",NOT(ISNUMBER($H80))),AND($J80&lt;&gt;"",NOT(ISNUMBER($J80)))),"Open - invalid date or numeric input",IF(OR($B80="",$C80="",$D80="",$K80=""),"Open - missing required input",IF(OR(AND(NOT(ISNUMBER($E80)),NOT(ISNUMBER($H80))),AND(ISNUMBER($G80),NOT(ISNUMBER($E80))),AND(ISNUMBER($J80),NOT(ISNUMBER($H80)))),"Open - missing plan",IF(OR(AND(ISNUMBER($E80),$F80=""),AND(ISNUMBER($H80),$I80="")),"Open - missing unit",IF(OR(AND($K80="Complete",ISNUMBER($E80),NOT(ISNUMBER($G80))),AND($K80="Complete",ISNUMBER($H80),NOT(ISNUMBER($J80)))),"Open - missing actual",IF(OR(AND(ISNUMBER($L80),$L80&lt;&gt;0),AND(ISNUMBER($M80),$M80&lt;&gt;0)),"Open - plan/actual difference",IF(OR($K80="Planned",$K80="In Progress"),"Pending",IF($K80="Complete","No exception",""))))))))),"")</f>
        <v/>
      </c>
    </row>
    <row r="81">
      <c r="A81" s="12" t="n"/>
      <c r="B81" s="13" t="n"/>
      <c r="C81" s="12" t="n"/>
      <c r="D81" s="12" t="n"/>
      <c r="E81" s="14" t="n"/>
      <c r="F81" s="12" t="n"/>
      <c r="G81" s="14" t="n"/>
      <c r="H81" s="14" t="n"/>
      <c r="I81" s="12" t="n"/>
      <c r="J81" s="14" t="n"/>
      <c r="K81" s="12" t="n"/>
      <c r="L81" s="10">
        <f>IFERROR(IF(OR($A81="",NOT(ISNUMBER($E81)),NOT(ISNUMBER($G81))),"",$G81-$E81),"")</f>
        <v/>
      </c>
      <c r="M81" s="10">
        <f>IFERROR(IF(OR($A81="",NOT(ISNUMBER($H81)),NOT(ISNUMBER($J81))),"",$J81-$H81),"")</f>
        <v/>
      </c>
      <c r="N81" s="8">
        <f>IFERROR(IF($A81="","",IF(OR(AND($B81&lt;&gt;"",NOT(ISNUMBER($B81))),AND($E81&lt;&gt;"",NOT(ISNUMBER($E81))),AND($G81&lt;&gt;"",NOT(ISNUMBER($G81))),AND($H81&lt;&gt;"",NOT(ISNUMBER($H81))),AND($J81&lt;&gt;"",NOT(ISNUMBER($J81)))),"Open - invalid date or numeric input",IF(OR($B81="",$C81="",$D81="",$K81=""),"Open - missing required input",IF(OR(AND(NOT(ISNUMBER($E81)),NOT(ISNUMBER($H81))),AND(ISNUMBER($G81),NOT(ISNUMBER($E81))),AND(ISNUMBER($J81),NOT(ISNUMBER($H81)))),"Open - missing plan",IF(OR(AND(ISNUMBER($E81),$F81=""),AND(ISNUMBER($H81),$I81="")),"Open - missing unit",IF(OR(AND($K81="Complete",ISNUMBER($E81),NOT(ISNUMBER($G81))),AND($K81="Complete",ISNUMBER($H81),NOT(ISNUMBER($J81)))),"Open - missing actual",IF(OR(AND(ISNUMBER($L81),$L81&lt;&gt;0),AND(ISNUMBER($M81),$M81&lt;&gt;0)),"Open - plan/actual difference",IF(OR($K81="Planned",$K81="In Progress"),"Pending",IF($K81="Complete","No exception",""))))))))),"")</f>
        <v/>
      </c>
    </row>
    <row r="82">
      <c r="A82" s="12" t="n"/>
      <c r="B82" s="13" t="n"/>
      <c r="C82" s="12" t="n"/>
      <c r="D82" s="12" t="n"/>
      <c r="E82" s="14" t="n"/>
      <c r="F82" s="12" t="n"/>
      <c r="G82" s="14" t="n"/>
      <c r="H82" s="14" t="n"/>
      <c r="I82" s="12" t="n"/>
      <c r="J82" s="14" t="n"/>
      <c r="K82" s="12" t="n"/>
      <c r="L82" s="10">
        <f>IFERROR(IF(OR($A82="",NOT(ISNUMBER($E82)),NOT(ISNUMBER($G82))),"",$G82-$E82),"")</f>
        <v/>
      </c>
      <c r="M82" s="10">
        <f>IFERROR(IF(OR($A82="",NOT(ISNUMBER($H82)),NOT(ISNUMBER($J82))),"",$J82-$H82),"")</f>
        <v/>
      </c>
      <c r="N82" s="8">
        <f>IFERROR(IF($A82="","",IF(OR(AND($B82&lt;&gt;"",NOT(ISNUMBER($B82))),AND($E82&lt;&gt;"",NOT(ISNUMBER($E82))),AND($G82&lt;&gt;"",NOT(ISNUMBER($G82))),AND($H82&lt;&gt;"",NOT(ISNUMBER($H82))),AND($J82&lt;&gt;"",NOT(ISNUMBER($J82)))),"Open - invalid date or numeric input",IF(OR($B82="",$C82="",$D82="",$K82=""),"Open - missing required input",IF(OR(AND(NOT(ISNUMBER($E82)),NOT(ISNUMBER($H82))),AND(ISNUMBER($G82),NOT(ISNUMBER($E82))),AND(ISNUMBER($J82),NOT(ISNUMBER($H82)))),"Open - missing plan",IF(OR(AND(ISNUMBER($E82),$F82=""),AND(ISNUMBER($H82),$I82="")),"Open - missing unit",IF(OR(AND($K82="Complete",ISNUMBER($E82),NOT(ISNUMBER($G82))),AND($K82="Complete",ISNUMBER($H82),NOT(ISNUMBER($J82)))),"Open - missing actual",IF(OR(AND(ISNUMBER($L82),$L82&lt;&gt;0),AND(ISNUMBER($M82),$M82&lt;&gt;0)),"Open - plan/actual difference",IF(OR($K82="Planned",$K82="In Progress"),"Pending",IF($K82="Complete","No exception",""))))))))),"")</f>
        <v/>
      </c>
    </row>
    <row r="83">
      <c r="A83" s="12" t="n"/>
      <c r="B83" s="13" t="n"/>
      <c r="C83" s="12" t="n"/>
      <c r="D83" s="12" t="n"/>
      <c r="E83" s="14" t="n"/>
      <c r="F83" s="12" t="n"/>
      <c r="G83" s="14" t="n"/>
      <c r="H83" s="14" t="n"/>
      <c r="I83" s="12" t="n"/>
      <c r="J83" s="14" t="n"/>
      <c r="K83" s="12" t="n"/>
      <c r="L83" s="10">
        <f>IFERROR(IF(OR($A83="",NOT(ISNUMBER($E83)),NOT(ISNUMBER($G83))),"",$G83-$E83),"")</f>
        <v/>
      </c>
      <c r="M83" s="10">
        <f>IFERROR(IF(OR($A83="",NOT(ISNUMBER($H83)),NOT(ISNUMBER($J83))),"",$J83-$H83),"")</f>
        <v/>
      </c>
      <c r="N83" s="8">
        <f>IFERROR(IF($A83="","",IF(OR(AND($B83&lt;&gt;"",NOT(ISNUMBER($B83))),AND($E83&lt;&gt;"",NOT(ISNUMBER($E83))),AND($G83&lt;&gt;"",NOT(ISNUMBER($G83))),AND($H83&lt;&gt;"",NOT(ISNUMBER($H83))),AND($J83&lt;&gt;"",NOT(ISNUMBER($J83)))),"Open - invalid date or numeric input",IF(OR($B83="",$C83="",$D83="",$K83=""),"Open - missing required input",IF(OR(AND(NOT(ISNUMBER($E83)),NOT(ISNUMBER($H83))),AND(ISNUMBER($G83),NOT(ISNUMBER($E83))),AND(ISNUMBER($J83),NOT(ISNUMBER($H83)))),"Open - missing plan",IF(OR(AND(ISNUMBER($E83),$F83=""),AND(ISNUMBER($H83),$I83="")),"Open - missing unit",IF(OR(AND($K83="Complete",ISNUMBER($E83),NOT(ISNUMBER($G83))),AND($K83="Complete",ISNUMBER($H83),NOT(ISNUMBER($J83)))),"Open - missing actual",IF(OR(AND(ISNUMBER($L83),$L83&lt;&gt;0),AND(ISNUMBER($M83),$M83&lt;&gt;0)),"Open - plan/actual difference",IF(OR($K83="Planned",$K83="In Progress"),"Pending",IF($K83="Complete","No exception",""))))))))),"")</f>
        <v/>
      </c>
    </row>
    <row r="84">
      <c r="A84" s="12" t="n"/>
      <c r="B84" s="13" t="n"/>
      <c r="C84" s="12" t="n"/>
      <c r="D84" s="12" t="n"/>
      <c r="E84" s="14" t="n"/>
      <c r="F84" s="12" t="n"/>
      <c r="G84" s="14" t="n"/>
      <c r="H84" s="14" t="n"/>
      <c r="I84" s="12" t="n"/>
      <c r="J84" s="14" t="n"/>
      <c r="K84" s="12" t="n"/>
      <c r="L84" s="10">
        <f>IFERROR(IF(OR($A84="",NOT(ISNUMBER($E84)),NOT(ISNUMBER($G84))),"",$G84-$E84),"")</f>
        <v/>
      </c>
      <c r="M84" s="10">
        <f>IFERROR(IF(OR($A84="",NOT(ISNUMBER($H84)),NOT(ISNUMBER($J84))),"",$J84-$H84),"")</f>
        <v/>
      </c>
      <c r="N84" s="8">
        <f>IFERROR(IF($A84="","",IF(OR(AND($B84&lt;&gt;"",NOT(ISNUMBER($B84))),AND($E84&lt;&gt;"",NOT(ISNUMBER($E84))),AND($G84&lt;&gt;"",NOT(ISNUMBER($G84))),AND($H84&lt;&gt;"",NOT(ISNUMBER($H84))),AND($J84&lt;&gt;"",NOT(ISNUMBER($J84)))),"Open - invalid date or numeric input",IF(OR($B84="",$C84="",$D84="",$K84=""),"Open - missing required input",IF(OR(AND(NOT(ISNUMBER($E84)),NOT(ISNUMBER($H84))),AND(ISNUMBER($G84),NOT(ISNUMBER($E84))),AND(ISNUMBER($J84),NOT(ISNUMBER($H84)))),"Open - missing plan",IF(OR(AND(ISNUMBER($E84),$F84=""),AND(ISNUMBER($H84),$I84="")),"Open - missing unit",IF(OR(AND($K84="Complete",ISNUMBER($E84),NOT(ISNUMBER($G84))),AND($K84="Complete",ISNUMBER($H84),NOT(ISNUMBER($J84)))),"Open - missing actual",IF(OR(AND(ISNUMBER($L84),$L84&lt;&gt;0),AND(ISNUMBER($M84),$M84&lt;&gt;0)),"Open - plan/actual difference",IF(OR($K84="Planned",$K84="In Progress"),"Pending",IF($K84="Complete","No exception",""))))))))),"")</f>
        <v/>
      </c>
    </row>
    <row r="85">
      <c r="A85" s="12" t="n"/>
      <c r="B85" s="13" t="n"/>
      <c r="C85" s="12" t="n"/>
      <c r="D85" s="12" t="n"/>
      <c r="E85" s="14" t="n"/>
      <c r="F85" s="12" t="n"/>
      <c r="G85" s="14" t="n"/>
      <c r="H85" s="14" t="n"/>
      <c r="I85" s="12" t="n"/>
      <c r="J85" s="14" t="n"/>
      <c r="K85" s="12" t="n"/>
      <c r="L85" s="10">
        <f>IFERROR(IF(OR($A85="",NOT(ISNUMBER($E85)),NOT(ISNUMBER($G85))),"",$G85-$E85),"")</f>
        <v/>
      </c>
      <c r="M85" s="10">
        <f>IFERROR(IF(OR($A85="",NOT(ISNUMBER($H85)),NOT(ISNUMBER($J85))),"",$J85-$H85),"")</f>
        <v/>
      </c>
      <c r="N85" s="8">
        <f>IFERROR(IF($A85="","",IF(OR(AND($B85&lt;&gt;"",NOT(ISNUMBER($B85))),AND($E85&lt;&gt;"",NOT(ISNUMBER($E85))),AND($G85&lt;&gt;"",NOT(ISNUMBER($G85))),AND($H85&lt;&gt;"",NOT(ISNUMBER($H85))),AND($J85&lt;&gt;"",NOT(ISNUMBER($J85)))),"Open - invalid date or numeric input",IF(OR($B85="",$C85="",$D85="",$K85=""),"Open - missing required input",IF(OR(AND(NOT(ISNUMBER($E85)),NOT(ISNUMBER($H85))),AND(ISNUMBER($G85),NOT(ISNUMBER($E85))),AND(ISNUMBER($J85),NOT(ISNUMBER($H85)))),"Open - missing plan",IF(OR(AND(ISNUMBER($E85),$F85=""),AND(ISNUMBER($H85),$I85="")),"Open - missing unit",IF(OR(AND($K85="Complete",ISNUMBER($E85),NOT(ISNUMBER($G85))),AND($K85="Complete",ISNUMBER($H85),NOT(ISNUMBER($J85)))),"Open - missing actual",IF(OR(AND(ISNUMBER($L85),$L85&lt;&gt;0),AND(ISNUMBER($M85),$M85&lt;&gt;0)),"Open - plan/actual difference",IF(OR($K85="Planned",$K85="In Progress"),"Pending",IF($K85="Complete","No exception",""))))))))),"")</f>
        <v/>
      </c>
    </row>
    <row r="86">
      <c r="A86" s="12" t="n"/>
      <c r="B86" s="13" t="n"/>
      <c r="C86" s="12" t="n"/>
      <c r="D86" s="12" t="n"/>
      <c r="E86" s="14" t="n"/>
      <c r="F86" s="12" t="n"/>
      <c r="G86" s="14" t="n"/>
      <c r="H86" s="14" t="n"/>
      <c r="I86" s="12" t="n"/>
      <c r="J86" s="14" t="n"/>
      <c r="K86" s="12" t="n"/>
      <c r="L86" s="10">
        <f>IFERROR(IF(OR($A86="",NOT(ISNUMBER($E86)),NOT(ISNUMBER($G86))),"",$G86-$E86),"")</f>
        <v/>
      </c>
      <c r="M86" s="10">
        <f>IFERROR(IF(OR($A86="",NOT(ISNUMBER($H86)),NOT(ISNUMBER($J86))),"",$J86-$H86),"")</f>
        <v/>
      </c>
      <c r="N86" s="8">
        <f>IFERROR(IF($A86="","",IF(OR(AND($B86&lt;&gt;"",NOT(ISNUMBER($B86))),AND($E86&lt;&gt;"",NOT(ISNUMBER($E86))),AND($G86&lt;&gt;"",NOT(ISNUMBER($G86))),AND($H86&lt;&gt;"",NOT(ISNUMBER($H86))),AND($J86&lt;&gt;"",NOT(ISNUMBER($J86)))),"Open - invalid date or numeric input",IF(OR($B86="",$C86="",$D86="",$K86=""),"Open - missing required input",IF(OR(AND(NOT(ISNUMBER($E86)),NOT(ISNUMBER($H86))),AND(ISNUMBER($G86),NOT(ISNUMBER($E86))),AND(ISNUMBER($J86),NOT(ISNUMBER($H86)))),"Open - missing plan",IF(OR(AND(ISNUMBER($E86),$F86=""),AND(ISNUMBER($H86),$I86="")),"Open - missing unit",IF(OR(AND($K86="Complete",ISNUMBER($E86),NOT(ISNUMBER($G86))),AND($K86="Complete",ISNUMBER($H86),NOT(ISNUMBER($J86)))),"Open - missing actual",IF(OR(AND(ISNUMBER($L86),$L86&lt;&gt;0),AND(ISNUMBER($M86),$M86&lt;&gt;0)),"Open - plan/actual difference",IF(OR($K86="Planned",$K86="In Progress"),"Pending",IF($K86="Complete","No exception",""))))))))),"")</f>
        <v/>
      </c>
    </row>
    <row r="87">
      <c r="A87" s="12" t="n"/>
      <c r="B87" s="13" t="n"/>
      <c r="C87" s="12" t="n"/>
      <c r="D87" s="12" t="n"/>
      <c r="E87" s="14" t="n"/>
      <c r="F87" s="12" t="n"/>
      <c r="G87" s="14" t="n"/>
      <c r="H87" s="14" t="n"/>
      <c r="I87" s="12" t="n"/>
      <c r="J87" s="14" t="n"/>
      <c r="K87" s="12" t="n"/>
      <c r="L87" s="10">
        <f>IFERROR(IF(OR($A87="",NOT(ISNUMBER($E87)),NOT(ISNUMBER($G87))),"",$G87-$E87),"")</f>
        <v/>
      </c>
      <c r="M87" s="10">
        <f>IFERROR(IF(OR($A87="",NOT(ISNUMBER($H87)),NOT(ISNUMBER($J87))),"",$J87-$H87),"")</f>
        <v/>
      </c>
      <c r="N87" s="8">
        <f>IFERROR(IF($A87="","",IF(OR(AND($B87&lt;&gt;"",NOT(ISNUMBER($B87))),AND($E87&lt;&gt;"",NOT(ISNUMBER($E87))),AND($G87&lt;&gt;"",NOT(ISNUMBER($G87))),AND($H87&lt;&gt;"",NOT(ISNUMBER($H87))),AND($J87&lt;&gt;"",NOT(ISNUMBER($J87)))),"Open - invalid date or numeric input",IF(OR($B87="",$C87="",$D87="",$K87=""),"Open - missing required input",IF(OR(AND(NOT(ISNUMBER($E87)),NOT(ISNUMBER($H87))),AND(ISNUMBER($G87),NOT(ISNUMBER($E87))),AND(ISNUMBER($J87),NOT(ISNUMBER($H87)))),"Open - missing plan",IF(OR(AND(ISNUMBER($E87),$F87=""),AND(ISNUMBER($H87),$I87="")),"Open - missing unit",IF(OR(AND($K87="Complete",ISNUMBER($E87),NOT(ISNUMBER($G87))),AND($K87="Complete",ISNUMBER($H87),NOT(ISNUMBER($J87)))),"Open - missing actual",IF(OR(AND(ISNUMBER($L87),$L87&lt;&gt;0),AND(ISNUMBER($M87),$M87&lt;&gt;0)),"Open - plan/actual difference",IF(OR($K87="Planned",$K87="In Progress"),"Pending",IF($K87="Complete","No exception",""))))))))),"")</f>
        <v/>
      </c>
    </row>
    <row r="88">
      <c r="A88" s="12" t="n"/>
      <c r="B88" s="13" t="n"/>
      <c r="C88" s="12" t="n"/>
      <c r="D88" s="12" t="n"/>
      <c r="E88" s="14" t="n"/>
      <c r="F88" s="12" t="n"/>
      <c r="G88" s="14" t="n"/>
      <c r="H88" s="14" t="n"/>
      <c r="I88" s="12" t="n"/>
      <c r="J88" s="14" t="n"/>
      <c r="K88" s="12" t="n"/>
      <c r="L88" s="10">
        <f>IFERROR(IF(OR($A88="",NOT(ISNUMBER($E88)),NOT(ISNUMBER($G88))),"",$G88-$E88),"")</f>
        <v/>
      </c>
      <c r="M88" s="10">
        <f>IFERROR(IF(OR($A88="",NOT(ISNUMBER($H88)),NOT(ISNUMBER($J88))),"",$J88-$H88),"")</f>
        <v/>
      </c>
      <c r="N88" s="8">
        <f>IFERROR(IF($A88="","",IF(OR(AND($B88&lt;&gt;"",NOT(ISNUMBER($B88))),AND($E88&lt;&gt;"",NOT(ISNUMBER($E88))),AND($G88&lt;&gt;"",NOT(ISNUMBER($G88))),AND($H88&lt;&gt;"",NOT(ISNUMBER($H88))),AND($J88&lt;&gt;"",NOT(ISNUMBER($J88)))),"Open - invalid date or numeric input",IF(OR($B88="",$C88="",$D88="",$K88=""),"Open - missing required input",IF(OR(AND(NOT(ISNUMBER($E88)),NOT(ISNUMBER($H88))),AND(ISNUMBER($G88),NOT(ISNUMBER($E88))),AND(ISNUMBER($J88),NOT(ISNUMBER($H88)))),"Open - missing plan",IF(OR(AND(ISNUMBER($E88),$F88=""),AND(ISNUMBER($H88),$I88="")),"Open - missing unit",IF(OR(AND($K88="Complete",ISNUMBER($E88),NOT(ISNUMBER($G88))),AND($K88="Complete",ISNUMBER($H88),NOT(ISNUMBER($J88)))),"Open - missing actual",IF(OR(AND(ISNUMBER($L88),$L88&lt;&gt;0),AND(ISNUMBER($M88),$M88&lt;&gt;0)),"Open - plan/actual difference",IF(OR($K88="Planned",$K88="In Progress"),"Pending",IF($K88="Complete","No exception",""))))))))),"")</f>
        <v/>
      </c>
    </row>
    <row r="89">
      <c r="A89" s="12" t="n"/>
      <c r="B89" s="13" t="n"/>
      <c r="C89" s="12" t="n"/>
      <c r="D89" s="12" t="n"/>
      <c r="E89" s="14" t="n"/>
      <c r="F89" s="12" t="n"/>
      <c r="G89" s="14" t="n"/>
      <c r="H89" s="14" t="n"/>
      <c r="I89" s="12" t="n"/>
      <c r="J89" s="14" t="n"/>
      <c r="K89" s="12" t="n"/>
      <c r="L89" s="10">
        <f>IFERROR(IF(OR($A89="",NOT(ISNUMBER($E89)),NOT(ISNUMBER($G89))),"",$G89-$E89),"")</f>
        <v/>
      </c>
      <c r="M89" s="10">
        <f>IFERROR(IF(OR($A89="",NOT(ISNUMBER($H89)),NOT(ISNUMBER($J89))),"",$J89-$H89),"")</f>
        <v/>
      </c>
      <c r="N89" s="8">
        <f>IFERROR(IF($A89="","",IF(OR(AND($B89&lt;&gt;"",NOT(ISNUMBER($B89))),AND($E89&lt;&gt;"",NOT(ISNUMBER($E89))),AND($G89&lt;&gt;"",NOT(ISNUMBER($G89))),AND($H89&lt;&gt;"",NOT(ISNUMBER($H89))),AND($J89&lt;&gt;"",NOT(ISNUMBER($J89)))),"Open - invalid date or numeric input",IF(OR($B89="",$C89="",$D89="",$K89=""),"Open - missing required input",IF(OR(AND(NOT(ISNUMBER($E89)),NOT(ISNUMBER($H89))),AND(ISNUMBER($G89),NOT(ISNUMBER($E89))),AND(ISNUMBER($J89),NOT(ISNUMBER($H89)))),"Open - missing plan",IF(OR(AND(ISNUMBER($E89),$F89=""),AND(ISNUMBER($H89),$I89="")),"Open - missing unit",IF(OR(AND($K89="Complete",ISNUMBER($E89),NOT(ISNUMBER($G89))),AND($K89="Complete",ISNUMBER($H89),NOT(ISNUMBER($J89)))),"Open - missing actual",IF(OR(AND(ISNUMBER($L89),$L89&lt;&gt;0),AND(ISNUMBER($M89),$M89&lt;&gt;0)),"Open - plan/actual difference",IF(OR($K89="Planned",$K89="In Progress"),"Pending",IF($K89="Complete","No exception",""))))))))),"")</f>
        <v/>
      </c>
    </row>
    <row r="90">
      <c r="A90" s="12" t="n"/>
      <c r="B90" s="13" t="n"/>
      <c r="C90" s="12" t="n"/>
      <c r="D90" s="12" t="n"/>
      <c r="E90" s="14" t="n"/>
      <c r="F90" s="12" t="n"/>
      <c r="G90" s="14" t="n"/>
      <c r="H90" s="14" t="n"/>
      <c r="I90" s="12" t="n"/>
      <c r="J90" s="14" t="n"/>
      <c r="K90" s="12" t="n"/>
      <c r="L90" s="10">
        <f>IFERROR(IF(OR($A90="",NOT(ISNUMBER($E90)),NOT(ISNUMBER($G90))),"",$G90-$E90),"")</f>
        <v/>
      </c>
      <c r="M90" s="10">
        <f>IFERROR(IF(OR($A90="",NOT(ISNUMBER($H90)),NOT(ISNUMBER($J90))),"",$J90-$H90),"")</f>
        <v/>
      </c>
      <c r="N90" s="8">
        <f>IFERROR(IF($A90="","",IF(OR(AND($B90&lt;&gt;"",NOT(ISNUMBER($B90))),AND($E90&lt;&gt;"",NOT(ISNUMBER($E90))),AND($G90&lt;&gt;"",NOT(ISNUMBER($G90))),AND($H90&lt;&gt;"",NOT(ISNUMBER($H90))),AND($J90&lt;&gt;"",NOT(ISNUMBER($J90)))),"Open - invalid date or numeric input",IF(OR($B90="",$C90="",$D90="",$K90=""),"Open - missing required input",IF(OR(AND(NOT(ISNUMBER($E90)),NOT(ISNUMBER($H90))),AND(ISNUMBER($G90),NOT(ISNUMBER($E90))),AND(ISNUMBER($J90),NOT(ISNUMBER($H90)))),"Open - missing plan",IF(OR(AND(ISNUMBER($E90),$F90=""),AND(ISNUMBER($H90),$I90="")),"Open - missing unit",IF(OR(AND($K90="Complete",ISNUMBER($E90),NOT(ISNUMBER($G90))),AND($K90="Complete",ISNUMBER($H90),NOT(ISNUMBER($J90)))),"Open - missing actual",IF(OR(AND(ISNUMBER($L90),$L90&lt;&gt;0),AND(ISNUMBER($M90),$M90&lt;&gt;0)),"Open - plan/actual difference",IF(OR($K90="Planned",$K90="In Progress"),"Pending",IF($K90="Complete","No exception",""))))))))),"")</f>
        <v/>
      </c>
    </row>
    <row r="91">
      <c r="A91" s="12" t="n"/>
      <c r="B91" s="13" t="n"/>
      <c r="C91" s="12" t="n"/>
      <c r="D91" s="12" t="n"/>
      <c r="E91" s="14" t="n"/>
      <c r="F91" s="12" t="n"/>
      <c r="G91" s="14" t="n"/>
      <c r="H91" s="14" t="n"/>
      <c r="I91" s="12" t="n"/>
      <c r="J91" s="14" t="n"/>
      <c r="K91" s="12" t="n"/>
      <c r="L91" s="10">
        <f>IFERROR(IF(OR($A91="",NOT(ISNUMBER($E91)),NOT(ISNUMBER($G91))),"",$G91-$E91),"")</f>
        <v/>
      </c>
      <c r="M91" s="10">
        <f>IFERROR(IF(OR($A91="",NOT(ISNUMBER($H91)),NOT(ISNUMBER($J91))),"",$J91-$H91),"")</f>
        <v/>
      </c>
      <c r="N91" s="8">
        <f>IFERROR(IF($A91="","",IF(OR(AND($B91&lt;&gt;"",NOT(ISNUMBER($B91))),AND($E91&lt;&gt;"",NOT(ISNUMBER($E91))),AND($G91&lt;&gt;"",NOT(ISNUMBER($G91))),AND($H91&lt;&gt;"",NOT(ISNUMBER($H91))),AND($J91&lt;&gt;"",NOT(ISNUMBER($J91)))),"Open - invalid date or numeric input",IF(OR($B91="",$C91="",$D91="",$K91=""),"Open - missing required input",IF(OR(AND(NOT(ISNUMBER($E91)),NOT(ISNUMBER($H91))),AND(ISNUMBER($G91),NOT(ISNUMBER($E91))),AND(ISNUMBER($J91),NOT(ISNUMBER($H91)))),"Open - missing plan",IF(OR(AND(ISNUMBER($E91),$F91=""),AND(ISNUMBER($H91),$I91="")),"Open - missing unit",IF(OR(AND($K91="Complete",ISNUMBER($E91),NOT(ISNUMBER($G91))),AND($K91="Complete",ISNUMBER($H91),NOT(ISNUMBER($J91)))),"Open - missing actual",IF(OR(AND(ISNUMBER($L91),$L91&lt;&gt;0),AND(ISNUMBER($M91),$M91&lt;&gt;0)),"Open - plan/actual difference",IF(OR($K91="Planned",$K91="In Progress"),"Pending",IF($K91="Complete","No exception",""))))))))),"")</f>
        <v/>
      </c>
    </row>
    <row r="92">
      <c r="A92" s="12" t="n"/>
      <c r="B92" s="13" t="n"/>
      <c r="C92" s="12" t="n"/>
      <c r="D92" s="12" t="n"/>
      <c r="E92" s="14" t="n"/>
      <c r="F92" s="12" t="n"/>
      <c r="G92" s="14" t="n"/>
      <c r="H92" s="14" t="n"/>
      <c r="I92" s="12" t="n"/>
      <c r="J92" s="14" t="n"/>
      <c r="K92" s="12" t="n"/>
      <c r="L92" s="10">
        <f>IFERROR(IF(OR($A92="",NOT(ISNUMBER($E92)),NOT(ISNUMBER($G92))),"",$G92-$E92),"")</f>
        <v/>
      </c>
      <c r="M92" s="10">
        <f>IFERROR(IF(OR($A92="",NOT(ISNUMBER($H92)),NOT(ISNUMBER($J92))),"",$J92-$H92),"")</f>
        <v/>
      </c>
      <c r="N92" s="8">
        <f>IFERROR(IF($A92="","",IF(OR(AND($B92&lt;&gt;"",NOT(ISNUMBER($B92))),AND($E92&lt;&gt;"",NOT(ISNUMBER($E92))),AND($G92&lt;&gt;"",NOT(ISNUMBER($G92))),AND($H92&lt;&gt;"",NOT(ISNUMBER($H92))),AND($J92&lt;&gt;"",NOT(ISNUMBER($J92)))),"Open - invalid date or numeric input",IF(OR($B92="",$C92="",$D92="",$K92=""),"Open - missing required input",IF(OR(AND(NOT(ISNUMBER($E92)),NOT(ISNUMBER($H92))),AND(ISNUMBER($G92),NOT(ISNUMBER($E92))),AND(ISNUMBER($J92),NOT(ISNUMBER($H92)))),"Open - missing plan",IF(OR(AND(ISNUMBER($E92),$F92=""),AND(ISNUMBER($H92),$I92="")),"Open - missing unit",IF(OR(AND($K92="Complete",ISNUMBER($E92),NOT(ISNUMBER($G92))),AND($K92="Complete",ISNUMBER($H92),NOT(ISNUMBER($J92)))),"Open - missing actual",IF(OR(AND(ISNUMBER($L92),$L92&lt;&gt;0),AND(ISNUMBER($M92),$M92&lt;&gt;0)),"Open - plan/actual difference",IF(OR($K92="Planned",$K92="In Progress"),"Pending",IF($K92="Complete","No exception",""))))))))),"")</f>
        <v/>
      </c>
    </row>
    <row r="93">
      <c r="A93" s="12" t="n"/>
      <c r="B93" s="13" t="n"/>
      <c r="C93" s="12" t="n"/>
      <c r="D93" s="12" t="n"/>
      <c r="E93" s="14" t="n"/>
      <c r="F93" s="12" t="n"/>
      <c r="G93" s="14" t="n"/>
      <c r="H93" s="14" t="n"/>
      <c r="I93" s="12" t="n"/>
      <c r="J93" s="14" t="n"/>
      <c r="K93" s="12" t="n"/>
      <c r="L93" s="10">
        <f>IFERROR(IF(OR($A93="",NOT(ISNUMBER($E93)),NOT(ISNUMBER($G93))),"",$G93-$E93),"")</f>
        <v/>
      </c>
      <c r="M93" s="10">
        <f>IFERROR(IF(OR($A93="",NOT(ISNUMBER($H93)),NOT(ISNUMBER($J93))),"",$J93-$H93),"")</f>
        <v/>
      </c>
      <c r="N93" s="8">
        <f>IFERROR(IF($A93="","",IF(OR(AND($B93&lt;&gt;"",NOT(ISNUMBER($B93))),AND($E93&lt;&gt;"",NOT(ISNUMBER($E93))),AND($G93&lt;&gt;"",NOT(ISNUMBER($G93))),AND($H93&lt;&gt;"",NOT(ISNUMBER($H93))),AND($J93&lt;&gt;"",NOT(ISNUMBER($J93)))),"Open - invalid date or numeric input",IF(OR($B93="",$C93="",$D93="",$K93=""),"Open - missing required input",IF(OR(AND(NOT(ISNUMBER($E93)),NOT(ISNUMBER($H93))),AND(ISNUMBER($G93),NOT(ISNUMBER($E93))),AND(ISNUMBER($J93),NOT(ISNUMBER($H93)))),"Open - missing plan",IF(OR(AND(ISNUMBER($E93),$F93=""),AND(ISNUMBER($H93),$I93="")),"Open - missing unit",IF(OR(AND($K93="Complete",ISNUMBER($E93),NOT(ISNUMBER($G93))),AND($K93="Complete",ISNUMBER($H93),NOT(ISNUMBER($J93)))),"Open - missing actual",IF(OR(AND(ISNUMBER($L93),$L93&lt;&gt;0),AND(ISNUMBER($M93),$M93&lt;&gt;0)),"Open - plan/actual difference",IF(OR($K93="Planned",$K93="In Progress"),"Pending",IF($K93="Complete","No exception",""))))))))),"")</f>
        <v/>
      </c>
    </row>
    <row r="94">
      <c r="A94" s="12" t="n"/>
      <c r="B94" s="13" t="n"/>
      <c r="C94" s="12" t="n"/>
      <c r="D94" s="12" t="n"/>
      <c r="E94" s="14" t="n"/>
      <c r="F94" s="12" t="n"/>
      <c r="G94" s="14" t="n"/>
      <c r="H94" s="14" t="n"/>
      <c r="I94" s="12" t="n"/>
      <c r="J94" s="14" t="n"/>
      <c r="K94" s="12" t="n"/>
      <c r="L94" s="10">
        <f>IFERROR(IF(OR($A94="",NOT(ISNUMBER($E94)),NOT(ISNUMBER($G94))),"",$G94-$E94),"")</f>
        <v/>
      </c>
      <c r="M94" s="10">
        <f>IFERROR(IF(OR($A94="",NOT(ISNUMBER($H94)),NOT(ISNUMBER($J94))),"",$J94-$H94),"")</f>
        <v/>
      </c>
      <c r="N94" s="8">
        <f>IFERROR(IF($A94="","",IF(OR(AND($B94&lt;&gt;"",NOT(ISNUMBER($B94))),AND($E94&lt;&gt;"",NOT(ISNUMBER($E94))),AND($G94&lt;&gt;"",NOT(ISNUMBER($G94))),AND($H94&lt;&gt;"",NOT(ISNUMBER($H94))),AND($J94&lt;&gt;"",NOT(ISNUMBER($J94)))),"Open - invalid date or numeric input",IF(OR($B94="",$C94="",$D94="",$K94=""),"Open - missing required input",IF(OR(AND(NOT(ISNUMBER($E94)),NOT(ISNUMBER($H94))),AND(ISNUMBER($G94),NOT(ISNUMBER($E94))),AND(ISNUMBER($J94),NOT(ISNUMBER($H94)))),"Open - missing plan",IF(OR(AND(ISNUMBER($E94),$F94=""),AND(ISNUMBER($H94),$I94="")),"Open - missing unit",IF(OR(AND($K94="Complete",ISNUMBER($E94),NOT(ISNUMBER($G94))),AND($K94="Complete",ISNUMBER($H94),NOT(ISNUMBER($J94)))),"Open - missing actual",IF(OR(AND(ISNUMBER($L94),$L94&lt;&gt;0),AND(ISNUMBER($M94),$M94&lt;&gt;0)),"Open - plan/actual difference",IF(OR($K94="Planned",$K94="In Progress"),"Pending",IF($K94="Complete","No exception",""))))))))),"")</f>
        <v/>
      </c>
    </row>
    <row r="95">
      <c r="A95" s="12" t="n"/>
      <c r="B95" s="13" t="n"/>
      <c r="C95" s="12" t="n"/>
      <c r="D95" s="12" t="n"/>
      <c r="E95" s="14" t="n"/>
      <c r="F95" s="12" t="n"/>
      <c r="G95" s="14" t="n"/>
      <c r="H95" s="14" t="n"/>
      <c r="I95" s="12" t="n"/>
      <c r="J95" s="14" t="n"/>
      <c r="K95" s="12" t="n"/>
      <c r="L95" s="10">
        <f>IFERROR(IF(OR($A95="",NOT(ISNUMBER($E95)),NOT(ISNUMBER($G95))),"",$G95-$E95),"")</f>
        <v/>
      </c>
      <c r="M95" s="10">
        <f>IFERROR(IF(OR($A95="",NOT(ISNUMBER($H95)),NOT(ISNUMBER($J95))),"",$J95-$H95),"")</f>
        <v/>
      </c>
      <c r="N95" s="8">
        <f>IFERROR(IF($A95="","",IF(OR(AND($B95&lt;&gt;"",NOT(ISNUMBER($B95))),AND($E95&lt;&gt;"",NOT(ISNUMBER($E95))),AND($G95&lt;&gt;"",NOT(ISNUMBER($G95))),AND($H95&lt;&gt;"",NOT(ISNUMBER($H95))),AND($J95&lt;&gt;"",NOT(ISNUMBER($J95)))),"Open - invalid date or numeric input",IF(OR($B95="",$C95="",$D95="",$K95=""),"Open - missing required input",IF(OR(AND(NOT(ISNUMBER($E95)),NOT(ISNUMBER($H95))),AND(ISNUMBER($G95),NOT(ISNUMBER($E95))),AND(ISNUMBER($J95),NOT(ISNUMBER($H95)))),"Open - missing plan",IF(OR(AND(ISNUMBER($E95),$F95=""),AND(ISNUMBER($H95),$I95="")),"Open - missing unit",IF(OR(AND($K95="Complete",ISNUMBER($E95),NOT(ISNUMBER($G95))),AND($K95="Complete",ISNUMBER($H95),NOT(ISNUMBER($J95)))),"Open - missing actual",IF(OR(AND(ISNUMBER($L95),$L95&lt;&gt;0),AND(ISNUMBER($M95),$M95&lt;&gt;0)),"Open - plan/actual difference",IF(OR($K95="Planned",$K95="In Progress"),"Pending",IF($K95="Complete","No exception",""))))))))),"")</f>
        <v/>
      </c>
    </row>
    <row r="96">
      <c r="A96" s="12" t="n"/>
      <c r="B96" s="13" t="n"/>
      <c r="C96" s="12" t="n"/>
      <c r="D96" s="12" t="n"/>
      <c r="E96" s="14" t="n"/>
      <c r="F96" s="12" t="n"/>
      <c r="G96" s="14" t="n"/>
      <c r="H96" s="14" t="n"/>
      <c r="I96" s="12" t="n"/>
      <c r="J96" s="14" t="n"/>
      <c r="K96" s="12" t="n"/>
      <c r="L96" s="10">
        <f>IFERROR(IF(OR($A96="",NOT(ISNUMBER($E96)),NOT(ISNUMBER($G96))),"",$G96-$E96),"")</f>
        <v/>
      </c>
      <c r="M96" s="10">
        <f>IFERROR(IF(OR($A96="",NOT(ISNUMBER($H96)),NOT(ISNUMBER($J96))),"",$J96-$H96),"")</f>
        <v/>
      </c>
      <c r="N96" s="8">
        <f>IFERROR(IF($A96="","",IF(OR(AND($B96&lt;&gt;"",NOT(ISNUMBER($B96))),AND($E96&lt;&gt;"",NOT(ISNUMBER($E96))),AND($G96&lt;&gt;"",NOT(ISNUMBER($G96))),AND($H96&lt;&gt;"",NOT(ISNUMBER($H96))),AND($J96&lt;&gt;"",NOT(ISNUMBER($J96)))),"Open - invalid date or numeric input",IF(OR($B96="",$C96="",$D96="",$K96=""),"Open - missing required input",IF(OR(AND(NOT(ISNUMBER($E96)),NOT(ISNUMBER($H96))),AND(ISNUMBER($G96),NOT(ISNUMBER($E96))),AND(ISNUMBER($J96),NOT(ISNUMBER($H96)))),"Open - missing plan",IF(OR(AND(ISNUMBER($E96),$F96=""),AND(ISNUMBER($H96),$I96="")),"Open - missing unit",IF(OR(AND($K96="Complete",ISNUMBER($E96),NOT(ISNUMBER($G96))),AND($K96="Complete",ISNUMBER($H96),NOT(ISNUMBER($J96)))),"Open - missing actual",IF(OR(AND(ISNUMBER($L96),$L96&lt;&gt;0),AND(ISNUMBER($M96),$M96&lt;&gt;0)),"Open - plan/actual difference",IF(OR($K96="Planned",$K96="In Progress"),"Pending",IF($K96="Complete","No exception",""))))))))),"")</f>
        <v/>
      </c>
    </row>
    <row r="97">
      <c r="A97" s="12" t="n"/>
      <c r="B97" s="13" t="n"/>
      <c r="C97" s="12" t="n"/>
      <c r="D97" s="12" t="n"/>
      <c r="E97" s="14" t="n"/>
      <c r="F97" s="12" t="n"/>
      <c r="G97" s="14" t="n"/>
      <c r="H97" s="14" t="n"/>
      <c r="I97" s="12" t="n"/>
      <c r="J97" s="14" t="n"/>
      <c r="K97" s="12" t="n"/>
      <c r="L97" s="10">
        <f>IFERROR(IF(OR($A97="",NOT(ISNUMBER($E97)),NOT(ISNUMBER($G97))),"",$G97-$E97),"")</f>
        <v/>
      </c>
      <c r="M97" s="10">
        <f>IFERROR(IF(OR($A97="",NOT(ISNUMBER($H97)),NOT(ISNUMBER($J97))),"",$J97-$H97),"")</f>
        <v/>
      </c>
      <c r="N97" s="8">
        <f>IFERROR(IF($A97="","",IF(OR(AND($B97&lt;&gt;"",NOT(ISNUMBER($B97))),AND($E97&lt;&gt;"",NOT(ISNUMBER($E97))),AND($G97&lt;&gt;"",NOT(ISNUMBER($G97))),AND($H97&lt;&gt;"",NOT(ISNUMBER($H97))),AND($J97&lt;&gt;"",NOT(ISNUMBER($J97)))),"Open - invalid date or numeric input",IF(OR($B97="",$C97="",$D97="",$K97=""),"Open - missing required input",IF(OR(AND(NOT(ISNUMBER($E97)),NOT(ISNUMBER($H97))),AND(ISNUMBER($G97),NOT(ISNUMBER($E97))),AND(ISNUMBER($J97),NOT(ISNUMBER($H97)))),"Open - missing plan",IF(OR(AND(ISNUMBER($E97),$F97=""),AND(ISNUMBER($H97),$I97="")),"Open - missing unit",IF(OR(AND($K97="Complete",ISNUMBER($E97),NOT(ISNUMBER($G97))),AND($K97="Complete",ISNUMBER($H97),NOT(ISNUMBER($J97)))),"Open - missing actual",IF(OR(AND(ISNUMBER($L97),$L97&lt;&gt;0),AND(ISNUMBER($M97),$M97&lt;&gt;0)),"Open - plan/actual difference",IF(OR($K97="Planned",$K97="In Progress"),"Pending",IF($K97="Complete","No exception",""))))))))),"")</f>
        <v/>
      </c>
    </row>
    <row r="98">
      <c r="A98" s="12" t="n"/>
      <c r="B98" s="13" t="n"/>
      <c r="C98" s="12" t="n"/>
      <c r="D98" s="12" t="n"/>
      <c r="E98" s="14" t="n"/>
      <c r="F98" s="12" t="n"/>
      <c r="G98" s="14" t="n"/>
      <c r="H98" s="14" t="n"/>
      <c r="I98" s="12" t="n"/>
      <c r="J98" s="14" t="n"/>
      <c r="K98" s="12" t="n"/>
      <c r="L98" s="10">
        <f>IFERROR(IF(OR($A98="",NOT(ISNUMBER($E98)),NOT(ISNUMBER($G98))),"",$G98-$E98),"")</f>
        <v/>
      </c>
      <c r="M98" s="10">
        <f>IFERROR(IF(OR($A98="",NOT(ISNUMBER($H98)),NOT(ISNUMBER($J98))),"",$J98-$H98),"")</f>
        <v/>
      </c>
      <c r="N98" s="8">
        <f>IFERROR(IF($A98="","",IF(OR(AND($B98&lt;&gt;"",NOT(ISNUMBER($B98))),AND($E98&lt;&gt;"",NOT(ISNUMBER($E98))),AND($G98&lt;&gt;"",NOT(ISNUMBER($G98))),AND($H98&lt;&gt;"",NOT(ISNUMBER($H98))),AND($J98&lt;&gt;"",NOT(ISNUMBER($J98)))),"Open - invalid date or numeric input",IF(OR($B98="",$C98="",$D98="",$K98=""),"Open - missing required input",IF(OR(AND(NOT(ISNUMBER($E98)),NOT(ISNUMBER($H98))),AND(ISNUMBER($G98),NOT(ISNUMBER($E98))),AND(ISNUMBER($J98),NOT(ISNUMBER($H98)))),"Open - missing plan",IF(OR(AND(ISNUMBER($E98),$F98=""),AND(ISNUMBER($H98),$I98="")),"Open - missing unit",IF(OR(AND($K98="Complete",ISNUMBER($E98),NOT(ISNUMBER($G98))),AND($K98="Complete",ISNUMBER($H98),NOT(ISNUMBER($J98)))),"Open - missing actual",IF(OR(AND(ISNUMBER($L98),$L98&lt;&gt;0),AND(ISNUMBER($M98),$M98&lt;&gt;0)),"Open - plan/actual difference",IF(OR($K98="Planned",$K98="In Progress"),"Pending",IF($K98="Complete","No exception",""))))))))),"")</f>
        <v/>
      </c>
    </row>
    <row r="99">
      <c r="A99" s="12" t="n"/>
      <c r="B99" s="13" t="n"/>
      <c r="C99" s="12" t="n"/>
      <c r="D99" s="12" t="n"/>
      <c r="E99" s="14" t="n"/>
      <c r="F99" s="12" t="n"/>
      <c r="G99" s="14" t="n"/>
      <c r="H99" s="14" t="n"/>
      <c r="I99" s="12" t="n"/>
      <c r="J99" s="14" t="n"/>
      <c r="K99" s="12" t="n"/>
      <c r="L99" s="10">
        <f>IFERROR(IF(OR($A99="",NOT(ISNUMBER($E99)),NOT(ISNUMBER($G99))),"",$G99-$E99),"")</f>
        <v/>
      </c>
      <c r="M99" s="10">
        <f>IFERROR(IF(OR($A99="",NOT(ISNUMBER($H99)),NOT(ISNUMBER($J99))),"",$J99-$H99),"")</f>
        <v/>
      </c>
      <c r="N99" s="8">
        <f>IFERROR(IF($A99="","",IF(OR(AND($B99&lt;&gt;"",NOT(ISNUMBER($B99))),AND($E99&lt;&gt;"",NOT(ISNUMBER($E99))),AND($G99&lt;&gt;"",NOT(ISNUMBER($G99))),AND($H99&lt;&gt;"",NOT(ISNUMBER($H99))),AND($J99&lt;&gt;"",NOT(ISNUMBER($J99)))),"Open - invalid date or numeric input",IF(OR($B99="",$C99="",$D99="",$K99=""),"Open - missing required input",IF(OR(AND(NOT(ISNUMBER($E99)),NOT(ISNUMBER($H99))),AND(ISNUMBER($G99),NOT(ISNUMBER($E99))),AND(ISNUMBER($J99),NOT(ISNUMBER($H99)))),"Open - missing plan",IF(OR(AND(ISNUMBER($E99),$F99=""),AND(ISNUMBER($H99),$I99="")),"Open - missing unit",IF(OR(AND($K99="Complete",ISNUMBER($E99),NOT(ISNUMBER($G99))),AND($K99="Complete",ISNUMBER($H99),NOT(ISNUMBER($J99)))),"Open - missing actual",IF(OR(AND(ISNUMBER($L99),$L99&lt;&gt;0),AND(ISNUMBER($M99),$M99&lt;&gt;0)),"Open - plan/actual difference",IF(OR($K99="Planned",$K99="In Progress"),"Pending",IF($K99="Complete","No exception",""))))))))),"")</f>
        <v/>
      </c>
    </row>
    <row r="100">
      <c r="A100" s="12" t="n"/>
      <c r="B100" s="13" t="n"/>
      <c r="C100" s="12" t="n"/>
      <c r="D100" s="12" t="n"/>
      <c r="E100" s="14" t="n"/>
      <c r="F100" s="12" t="n"/>
      <c r="G100" s="14" t="n"/>
      <c r="H100" s="14" t="n"/>
      <c r="I100" s="12" t="n"/>
      <c r="J100" s="14" t="n"/>
      <c r="K100" s="12" t="n"/>
      <c r="L100" s="10">
        <f>IFERROR(IF(OR($A100="",NOT(ISNUMBER($E100)),NOT(ISNUMBER($G100))),"",$G100-$E100),"")</f>
        <v/>
      </c>
      <c r="M100" s="10">
        <f>IFERROR(IF(OR($A100="",NOT(ISNUMBER($H100)),NOT(ISNUMBER($J100))),"",$J100-$H100),"")</f>
        <v/>
      </c>
      <c r="N100" s="8">
        <f>IFERROR(IF($A100="","",IF(OR(AND($B100&lt;&gt;"",NOT(ISNUMBER($B100))),AND($E100&lt;&gt;"",NOT(ISNUMBER($E100))),AND($G100&lt;&gt;"",NOT(ISNUMBER($G100))),AND($H100&lt;&gt;"",NOT(ISNUMBER($H100))),AND($J100&lt;&gt;"",NOT(ISNUMBER($J100)))),"Open - invalid date or numeric input",IF(OR($B100="",$C100="",$D100="",$K100=""),"Open - missing required input",IF(OR(AND(NOT(ISNUMBER($E100)),NOT(ISNUMBER($H100))),AND(ISNUMBER($G100),NOT(ISNUMBER($E100))),AND(ISNUMBER($J100),NOT(ISNUMBER($H100)))),"Open - missing plan",IF(OR(AND(ISNUMBER($E100),$F100=""),AND(ISNUMBER($H100),$I100="")),"Open - missing unit",IF(OR(AND($K100="Complete",ISNUMBER($E100),NOT(ISNUMBER($G100))),AND($K100="Complete",ISNUMBER($H100),NOT(ISNUMBER($J100)))),"Open - missing actual",IF(OR(AND(ISNUMBER($L100),$L100&lt;&gt;0),AND(ISNUMBER($M100),$M100&lt;&gt;0)),"Open - plan/actual difference",IF(OR($K100="Planned",$K100="In Progress"),"Pending",IF($K100="Complete","No exception",""))))))))),"")</f>
        <v/>
      </c>
    </row>
    <row r="101">
      <c r="A101" s="12" t="n"/>
      <c r="B101" s="13" t="n"/>
      <c r="C101" s="12" t="n"/>
      <c r="D101" s="12" t="n"/>
      <c r="E101" s="14" t="n"/>
      <c r="F101" s="12" t="n"/>
      <c r="G101" s="14" t="n"/>
      <c r="H101" s="14" t="n"/>
      <c r="I101" s="12" t="n"/>
      <c r="J101" s="14" t="n"/>
      <c r="K101" s="12" t="n"/>
      <c r="L101" s="10">
        <f>IFERROR(IF(OR($A101="",NOT(ISNUMBER($E101)),NOT(ISNUMBER($G101))),"",$G101-$E101),"")</f>
        <v/>
      </c>
      <c r="M101" s="10">
        <f>IFERROR(IF(OR($A101="",NOT(ISNUMBER($H101)),NOT(ISNUMBER($J101))),"",$J101-$H101),"")</f>
        <v/>
      </c>
      <c r="N101" s="8">
        <f>IFERROR(IF($A101="","",IF(OR(AND($B101&lt;&gt;"",NOT(ISNUMBER($B101))),AND($E101&lt;&gt;"",NOT(ISNUMBER($E101))),AND($G101&lt;&gt;"",NOT(ISNUMBER($G101))),AND($H101&lt;&gt;"",NOT(ISNUMBER($H101))),AND($J101&lt;&gt;"",NOT(ISNUMBER($J101)))),"Open - invalid date or numeric input",IF(OR($B101="",$C101="",$D101="",$K101=""),"Open - missing required input",IF(OR(AND(NOT(ISNUMBER($E101)),NOT(ISNUMBER($H101))),AND(ISNUMBER($G101),NOT(ISNUMBER($E101))),AND(ISNUMBER($J101),NOT(ISNUMBER($H101)))),"Open - missing plan",IF(OR(AND(ISNUMBER($E101),$F101=""),AND(ISNUMBER($H101),$I101="")),"Open - missing unit",IF(OR(AND($K101="Complete",ISNUMBER($E101),NOT(ISNUMBER($G101))),AND($K101="Complete",ISNUMBER($H101),NOT(ISNUMBER($J101)))),"Open - missing actual",IF(OR(AND(ISNUMBER($L101),$L101&lt;&gt;0),AND(ISNUMBER($M101),$M101&lt;&gt;0)),"Open - plan/actual difference",IF(OR($K101="Planned",$K101="In Progress"),"Pending",IF($K101="Complete","No exception",""))))))))),"")</f>
        <v/>
      </c>
    </row>
    <row r="102">
      <c r="A102" s="12" t="n"/>
      <c r="B102" s="13" t="n"/>
      <c r="C102" s="12" t="n"/>
      <c r="D102" s="12" t="n"/>
      <c r="E102" s="14" t="n"/>
      <c r="F102" s="12" t="n"/>
      <c r="G102" s="14" t="n"/>
      <c r="H102" s="14" t="n"/>
      <c r="I102" s="12" t="n"/>
      <c r="J102" s="14" t="n"/>
      <c r="K102" s="12" t="n"/>
      <c r="L102" s="10">
        <f>IFERROR(IF(OR($A102="",NOT(ISNUMBER($E102)),NOT(ISNUMBER($G102))),"",$G102-$E102),"")</f>
        <v/>
      </c>
      <c r="M102" s="10">
        <f>IFERROR(IF(OR($A102="",NOT(ISNUMBER($H102)),NOT(ISNUMBER($J102))),"",$J102-$H102),"")</f>
        <v/>
      </c>
      <c r="N102" s="8">
        <f>IFERROR(IF($A102="","",IF(OR(AND($B102&lt;&gt;"",NOT(ISNUMBER($B102))),AND($E102&lt;&gt;"",NOT(ISNUMBER($E102))),AND($G102&lt;&gt;"",NOT(ISNUMBER($G102))),AND($H102&lt;&gt;"",NOT(ISNUMBER($H102))),AND($J102&lt;&gt;"",NOT(ISNUMBER($J102)))),"Open - invalid date or numeric input",IF(OR($B102="",$C102="",$D102="",$K102=""),"Open - missing required input",IF(OR(AND(NOT(ISNUMBER($E102)),NOT(ISNUMBER($H102))),AND(ISNUMBER($G102),NOT(ISNUMBER($E102))),AND(ISNUMBER($J102),NOT(ISNUMBER($H102)))),"Open - missing plan",IF(OR(AND(ISNUMBER($E102),$F102=""),AND(ISNUMBER($H102),$I102="")),"Open - missing unit",IF(OR(AND($K102="Complete",ISNUMBER($E102),NOT(ISNUMBER($G102))),AND($K102="Complete",ISNUMBER($H102),NOT(ISNUMBER($J102)))),"Open - missing actual",IF(OR(AND(ISNUMBER($L102),$L102&lt;&gt;0),AND(ISNUMBER($M102),$M102&lt;&gt;0)),"Open - plan/actual difference",IF(OR($K102="Planned",$K102="In Progress"),"Pending",IF($K102="Complete","No exception",""))))))))),"")</f>
        <v/>
      </c>
    </row>
    <row r="103">
      <c r="A103" s="12" t="n"/>
      <c r="B103" s="13" t="n"/>
      <c r="C103" s="12" t="n"/>
      <c r="D103" s="12" t="n"/>
      <c r="E103" s="14" t="n"/>
      <c r="F103" s="12" t="n"/>
      <c r="G103" s="14" t="n"/>
      <c r="H103" s="14" t="n"/>
      <c r="I103" s="12" t="n"/>
      <c r="J103" s="14" t="n"/>
      <c r="K103" s="12" t="n"/>
      <c r="L103" s="10">
        <f>IFERROR(IF(OR($A103="",NOT(ISNUMBER($E103)),NOT(ISNUMBER($G103))),"",$G103-$E103),"")</f>
        <v/>
      </c>
      <c r="M103" s="10">
        <f>IFERROR(IF(OR($A103="",NOT(ISNUMBER($H103)),NOT(ISNUMBER($J103))),"",$J103-$H103),"")</f>
        <v/>
      </c>
      <c r="N103" s="8">
        <f>IFERROR(IF($A103="","",IF(OR(AND($B103&lt;&gt;"",NOT(ISNUMBER($B103))),AND($E103&lt;&gt;"",NOT(ISNUMBER($E103))),AND($G103&lt;&gt;"",NOT(ISNUMBER($G103))),AND($H103&lt;&gt;"",NOT(ISNUMBER($H103))),AND($J103&lt;&gt;"",NOT(ISNUMBER($J103)))),"Open - invalid date or numeric input",IF(OR($B103="",$C103="",$D103="",$K103=""),"Open - missing required input",IF(OR(AND(NOT(ISNUMBER($E103)),NOT(ISNUMBER($H103))),AND(ISNUMBER($G103),NOT(ISNUMBER($E103))),AND(ISNUMBER($J103),NOT(ISNUMBER($H103)))),"Open - missing plan",IF(OR(AND(ISNUMBER($E103),$F103=""),AND(ISNUMBER($H103),$I103="")),"Open - missing unit",IF(OR(AND($K103="Complete",ISNUMBER($E103),NOT(ISNUMBER($G103))),AND($K103="Complete",ISNUMBER($H103),NOT(ISNUMBER($J103)))),"Open - missing actual",IF(OR(AND(ISNUMBER($L103),$L103&lt;&gt;0),AND(ISNUMBER($M103),$M103&lt;&gt;0)),"Open - plan/actual difference",IF(OR($K103="Planned",$K103="In Progress"),"Pending",IF($K103="Complete","No exception",""))))))))),"")</f>
        <v/>
      </c>
    </row>
    <row r="104">
      <c r="A104" s="12" t="n"/>
      <c r="B104" s="13" t="n"/>
      <c r="C104" s="12" t="n"/>
      <c r="D104" s="12" t="n"/>
      <c r="E104" s="14" t="n"/>
      <c r="F104" s="12" t="n"/>
      <c r="G104" s="14" t="n"/>
      <c r="H104" s="14" t="n"/>
      <c r="I104" s="12" t="n"/>
      <c r="J104" s="14" t="n"/>
      <c r="K104" s="12" t="n"/>
      <c r="L104" s="10">
        <f>IFERROR(IF(OR($A104="",NOT(ISNUMBER($E104)),NOT(ISNUMBER($G104))),"",$G104-$E104),"")</f>
        <v/>
      </c>
      <c r="M104" s="10">
        <f>IFERROR(IF(OR($A104="",NOT(ISNUMBER($H104)),NOT(ISNUMBER($J104))),"",$J104-$H104),"")</f>
        <v/>
      </c>
      <c r="N104" s="8">
        <f>IFERROR(IF($A104="","",IF(OR(AND($B104&lt;&gt;"",NOT(ISNUMBER($B104))),AND($E104&lt;&gt;"",NOT(ISNUMBER($E104))),AND($G104&lt;&gt;"",NOT(ISNUMBER($G104))),AND($H104&lt;&gt;"",NOT(ISNUMBER($H104))),AND($J104&lt;&gt;"",NOT(ISNUMBER($J104)))),"Open - invalid date or numeric input",IF(OR($B104="",$C104="",$D104="",$K104=""),"Open - missing required input",IF(OR(AND(NOT(ISNUMBER($E104)),NOT(ISNUMBER($H104))),AND(ISNUMBER($G104),NOT(ISNUMBER($E104))),AND(ISNUMBER($J104),NOT(ISNUMBER($H104)))),"Open - missing plan",IF(OR(AND(ISNUMBER($E104),$F104=""),AND(ISNUMBER($H104),$I104="")),"Open - missing unit",IF(OR(AND($K104="Complete",ISNUMBER($E104),NOT(ISNUMBER($G104))),AND($K104="Complete",ISNUMBER($H104),NOT(ISNUMBER($J104)))),"Open - missing actual",IF(OR(AND(ISNUMBER($L104),$L104&lt;&gt;0),AND(ISNUMBER($M104),$M104&lt;&gt;0)),"Open - plan/actual difference",IF(OR($K104="Planned",$K104="In Progress"),"Pending",IF($K104="Complete","No exception",""))))))))),"")</f>
        <v/>
      </c>
    </row>
    <row r="105">
      <c r="A105" s="12" t="n"/>
      <c r="B105" s="13" t="n"/>
      <c r="C105" s="12" t="n"/>
      <c r="D105" s="12" t="n"/>
      <c r="E105" s="14" t="n"/>
      <c r="F105" s="12" t="n"/>
      <c r="G105" s="14" t="n"/>
      <c r="H105" s="14" t="n"/>
      <c r="I105" s="12" t="n"/>
      <c r="J105" s="14" t="n"/>
      <c r="K105" s="12" t="n"/>
      <c r="L105" s="10">
        <f>IFERROR(IF(OR($A105="",NOT(ISNUMBER($E105)),NOT(ISNUMBER($G105))),"",$G105-$E105),"")</f>
        <v/>
      </c>
      <c r="M105" s="10">
        <f>IFERROR(IF(OR($A105="",NOT(ISNUMBER($H105)),NOT(ISNUMBER($J105))),"",$J105-$H105),"")</f>
        <v/>
      </c>
      <c r="N105" s="8">
        <f>IFERROR(IF($A105="","",IF(OR(AND($B105&lt;&gt;"",NOT(ISNUMBER($B105))),AND($E105&lt;&gt;"",NOT(ISNUMBER($E105))),AND($G105&lt;&gt;"",NOT(ISNUMBER($G105))),AND($H105&lt;&gt;"",NOT(ISNUMBER($H105))),AND($J105&lt;&gt;"",NOT(ISNUMBER($J105)))),"Open - invalid date or numeric input",IF(OR($B105="",$C105="",$D105="",$K105=""),"Open - missing required input",IF(OR(AND(NOT(ISNUMBER($E105)),NOT(ISNUMBER($H105))),AND(ISNUMBER($G105),NOT(ISNUMBER($E105))),AND(ISNUMBER($J105),NOT(ISNUMBER($H105)))),"Open - missing plan",IF(OR(AND(ISNUMBER($E105),$F105=""),AND(ISNUMBER($H105),$I105="")),"Open - missing unit",IF(OR(AND($K105="Complete",ISNUMBER($E105),NOT(ISNUMBER($G105))),AND($K105="Complete",ISNUMBER($H105),NOT(ISNUMBER($J105)))),"Open - missing actual",IF(OR(AND(ISNUMBER($L105),$L105&lt;&gt;0),AND(ISNUMBER($M105),$M105&lt;&gt;0)),"Open - plan/actual difference",IF(OR($K105="Planned",$K105="In Progress"),"Pending",IF($K105="Complete","No exception",""))))))))),"")</f>
        <v/>
      </c>
    </row>
  </sheetData>
  <sheetProtection selectLockedCells="0" selectUnlockedCells="0" sheet="1" objects="0" insertRows="1" insertHyperlinks="1" autoFilter="0" scenarios="0" formatColumns="1" deleteColumns="1" insertColumns="1" pivotTables="1" deleteRows="1" formatCells="1" formatRows="1" sort="0"/>
  <autoFilter ref="A5:N105"/>
  <mergeCells count="1">
    <mergeCell ref="A1:N1"/>
  </mergeCells>
  <conditionalFormatting sqref="N6:N105">
    <cfRule type="expression" priority="1" dxfId="0">
      <formula>=LEFT(N6,6)="Open -"</formula>
    </cfRule>
    <cfRule type="expression" priority="2" dxfId="1">
      <formula>=N6="Pending"</formula>
    </cfRule>
    <cfRule type="expression" priority="3" dxfId="2">
      <formula>=N6="No exception"</formula>
    </cfRule>
  </conditionalFormatting>
  <conditionalFormatting sqref="L6:L105">
    <cfRule type="expression" priority="4" dxfId="0">
      <formula>=AND(ISNUMBER(L6),L6&lt;&gt;0)</formula>
    </cfRule>
  </conditionalFormatting>
  <conditionalFormatting sqref="M6:M105">
    <cfRule type="expression" priority="5" dxfId="0">
      <formula>=AND(ISNUMBER(M6),M6&lt;&gt;0)</formula>
    </cfRule>
  </conditionalFormatting>
  <conditionalFormatting sqref="K6:K105">
    <cfRule type="expression" priority="6" dxfId="3">
      <formula>=K6="Planned"</formula>
    </cfRule>
    <cfRule type="expression" priority="7" dxfId="1">
      <formula>=K6="In Progress"</formula>
    </cfRule>
    <cfRule type="expression" priority="8" dxfId="2">
      <formula>=K6="Complete"</formula>
    </cfRule>
  </conditionalFormatting>
  <dataValidations count="8">
    <dataValidation sqref="B6:B105" showErrorMessage="1" showInputMessage="1" allowBlank="1" errorTitle="Invalid Reporting Period" error="Enter a valid Excel date or leave the field blank." promptTitle="Reporting Period" prompt="Enter a reporting period date." type="custom" errorStyle="stop">
      <formula1>=OR(B6="",ISNUMBER(B6))</formula1>
    </dataValidation>
    <dataValidation sqref="E6:E105" showErrorMessage="1" showInputMessage="1" allowBlank="1" errorTitle="Invalid Numeric Entry" error="Use a numeric value or leave the field blank." promptTitle="Numeric Entry" prompt="Enter a numeric value or leave the field blank." type="custom" errorStyle="stop">
      <formula1>=OR(E6="",ISNUMBER(E6))</formula1>
    </dataValidation>
    <dataValidation sqref="G6:G105" showErrorMessage="1" showInputMessage="1" allowBlank="1" errorTitle="Invalid Numeric Entry" error="Use a numeric value or leave the field blank." promptTitle="Numeric Entry" prompt="Enter a numeric value or leave the field blank." type="custom" errorStyle="stop">
      <formula1>=OR(G6="",ISNUMBER(G6))</formula1>
    </dataValidation>
    <dataValidation sqref="H6:H105" showErrorMessage="1" showInputMessage="1" allowBlank="1" errorTitle="Invalid Numeric Entry" error="Use a numeric value or leave the field blank." promptTitle="Numeric Entry" prompt="Enter a numeric value or leave the field blank." type="custom" errorStyle="stop">
      <formula1>=OR(H6="",ISNUMBER(H6))</formula1>
    </dataValidation>
    <dataValidation sqref="J6:J105" showErrorMessage="1" showInputMessage="1" allowBlank="1" errorTitle="Invalid Numeric Entry" error="Use a numeric value or leave the field blank." promptTitle="Numeric Entry" prompt="Enter a numeric value or leave the field blank." type="custom" errorStyle="stop">
      <formula1>=OR(J6="",ISNUMBER(J6))</formula1>
    </dataValidation>
    <dataValidation sqref="F6:F105" showErrorMessage="1" showInputMessage="1" allowBlank="1" errorTitle="Missing Quantity Unit" error="A planned quantity requires an entered quantity unit." promptTitle="Quantity Unit" prompt="Enter a quantity unit when a planned quantity is entered." type="custom" errorStyle="stop">
      <formula1>=OR(E6="",F6&lt;&gt;"")</formula1>
    </dataValidation>
    <dataValidation sqref="I6:I105" showErrorMessage="1" showInputMessage="1" allowBlank="1" errorTitle="Missing Time Unit" error="Planned time requires an entered time unit." promptTitle="Time Unit" prompt="Enter a time unit when a planned time is entered." type="custom" errorStyle="stop">
      <formula1>=OR(H6="",I6&lt;&gt;"")</formula1>
    </dataValidation>
    <dataValidation sqref="K6:K105" showErrorMessage="1" showInputMessage="1" allowBlank="1" errorTitle="Invalid Status" error="Select Planned, In Progress, or Complete." promptTitle="Status Progression" prompt="Select status in progression order: Planned, In Progress, then Complete." type="list" errorStyle="stop">
      <formula1>"Planned,In Progress,Complete"</formula1>
    </dataValidation>
  </dataValidation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N105"/>
  <sheetViews>
    <sheetView showGridLines="0" workbookViewId="0">
      <pane ySplit="5" topLeftCell="A6" activePane="bottomLeft" state="frozen"/>
      <selection pane="bottomLeft" activeCell="A1" sqref="A1"/>
    </sheetView>
  </sheetViews>
  <sheetFormatPr baseColWidth="8" defaultRowHeight="15"/>
  <cols>
    <col width="22" customWidth="1" min="1" max="1"/>
    <col width="14" customWidth="1" min="2" max="2"/>
    <col width="24" customWidth="1" min="3" max="3"/>
    <col width="21" customWidth="1" min="4" max="4"/>
    <col width="16" customWidth="1" min="5" max="5"/>
    <col width="14" customWidth="1" min="6" max="6"/>
    <col width="16" customWidth="1" min="7" max="7"/>
    <col width="17" customWidth="1" min="8" max="8"/>
    <col width="14" customWidth="1" min="9" max="9"/>
    <col width="13" customWidth="1" min="10" max="10"/>
    <col width="14" customWidth="1" min="11" max="11"/>
    <col width="15" customWidth="1" min="12" max="12"/>
    <col width="16" customWidth="1" min="13" max="13"/>
    <col width="29" customWidth="1" min="14" max="14"/>
  </cols>
  <sheetData>
    <row r="1" ht="25" customHeight="1">
      <c r="A1" s="1" t="inlineStr">
        <is>
          <t>Execution Register</t>
        </is>
      </c>
    </row>
    <row r="2" ht="25" customHeight="1">
      <c r="A2" s="2" t="inlineStr">
        <is>
          <t>This execution register is generated from Forecast Input for execution visibility and exception follow-up.</t>
        </is>
      </c>
      <c r="B2" s="3" t="n"/>
      <c r="C2" s="3" t="n"/>
      <c r="D2" s="3" t="n"/>
      <c r="E2" s="3" t="n"/>
      <c r="F2" s="3" t="n"/>
      <c r="G2" s="3" t="n"/>
      <c r="H2" s="3" t="n"/>
      <c r="I2" s="3" t="n"/>
      <c r="J2" s="3" t="n"/>
      <c r="K2" s="3" t="n"/>
      <c r="L2" s="3" t="n"/>
      <c r="M2" s="3" t="n"/>
      <c r="N2" s="3" t="n"/>
    </row>
    <row r="3" ht="25" customHeight="1">
      <c r="A3" s="2" t="inlineStr">
        <is>
          <t>Do not type in this register. Update Forecast Input instead.</t>
        </is>
      </c>
      <c r="B3" s="3" t="n"/>
      <c r="C3" s="3" t="n"/>
      <c r="D3" s="3" t="n"/>
      <c r="E3" s="3" t="n"/>
      <c r="F3" s="3" t="n"/>
      <c r="G3" s="3" t="n"/>
      <c r="H3" s="3" t="n"/>
      <c r="I3" s="3" t="n"/>
      <c r="J3" s="3" t="n"/>
      <c r="K3" s="3" t="n"/>
      <c r="L3" s="3" t="n"/>
      <c r="M3" s="3" t="n"/>
      <c r="N3" s="3" t="n"/>
    </row>
    <row r="5" ht="34" customHeight="1">
      <c r="A5" s="4" t="inlineStr">
        <is>
          <t>Product Demand Identifier</t>
        </is>
      </c>
      <c r="B5" s="4" t="inlineStr">
        <is>
          <t>Reporting Period</t>
        </is>
      </c>
      <c r="C5" s="4" t="inlineStr">
        <is>
          <t>Owner or Responsible Role</t>
        </is>
      </c>
      <c r="D5" s="4" t="inlineStr">
        <is>
          <t>Work Order or Run ID</t>
        </is>
      </c>
      <c r="E5" s="4" t="inlineStr">
        <is>
          <t>Planned Quantity</t>
        </is>
      </c>
      <c r="F5" s="4" t="inlineStr">
        <is>
          <t>Quantity Unit</t>
        </is>
      </c>
      <c r="G5" s="4" t="inlineStr">
        <is>
          <t>Actual Quantity</t>
        </is>
      </c>
      <c r="H5" s="4" t="inlineStr">
        <is>
          <t>Quantity Variance</t>
        </is>
      </c>
      <c r="I5" s="4" t="inlineStr">
        <is>
          <t>Planned Time</t>
        </is>
      </c>
      <c r="J5" s="4" t="inlineStr">
        <is>
          <t>Time Unit</t>
        </is>
      </c>
      <c r="K5" s="4" t="inlineStr">
        <is>
          <t>Actual Time</t>
        </is>
      </c>
      <c r="L5" s="4" t="inlineStr">
        <is>
          <t>Time Variance</t>
        </is>
      </c>
      <c r="M5" s="4" t="inlineStr">
        <is>
          <t>Status Progression</t>
        </is>
      </c>
      <c r="N5" s="4" t="inlineStr">
        <is>
          <t>Exception Status</t>
        </is>
      </c>
    </row>
    <row r="6">
      <c r="A6" s="8">
        <f>IFERROR(IF('Forecast Input'!$A6="","",'Forecast Input'!$A6),"")</f>
        <v/>
      </c>
      <c r="B6" s="9">
        <f>IFERROR(IF(OR('Forecast Input'!$A6="",'Forecast Input'!$B6=""),"",'Forecast Input'!$B6),"")</f>
        <v/>
      </c>
      <c r="C6" s="8">
        <f>IFERROR(IF(OR('Forecast Input'!$A6="",'Forecast Input'!$C6=""),"",'Forecast Input'!$C6),"")</f>
        <v/>
      </c>
      <c r="D6" s="8">
        <f>IFERROR(IF(OR('Forecast Input'!$A6="",'Forecast Input'!$D6=""),"",'Forecast Input'!$D6),"")</f>
        <v/>
      </c>
      <c r="E6" s="10">
        <f>IFERROR(IF(OR('Forecast Input'!$A6="",'Forecast Input'!$E6=""),"",'Forecast Input'!$E6),"")</f>
        <v/>
      </c>
      <c r="F6" s="8">
        <f>IFERROR(IF(OR('Forecast Input'!$A6="",'Forecast Input'!$F6=""),"",'Forecast Input'!$F6),"")</f>
        <v/>
      </c>
      <c r="G6" s="10">
        <f>IFERROR(IF(OR('Forecast Input'!$A6="",'Forecast Input'!$G6=""),"",'Forecast Input'!$G6),"")</f>
        <v/>
      </c>
      <c r="H6" s="10">
        <f>IFERROR(IF(OR('Forecast Input'!$A6="",'Forecast Input'!$L6=""),"",'Forecast Input'!$L6),"")</f>
        <v/>
      </c>
      <c r="I6" s="10">
        <f>IFERROR(IF(OR('Forecast Input'!$A6="",'Forecast Input'!$H6=""),"",'Forecast Input'!$H6),"")</f>
        <v/>
      </c>
      <c r="J6" s="8">
        <f>IFERROR(IF(OR('Forecast Input'!$A6="",'Forecast Input'!$I6=""),"",'Forecast Input'!$I6),"")</f>
        <v/>
      </c>
      <c r="K6" s="10">
        <f>IFERROR(IF(OR('Forecast Input'!$A6="",'Forecast Input'!$J6=""),"",'Forecast Input'!$J6),"")</f>
        <v/>
      </c>
      <c r="L6" s="10">
        <f>IFERROR(IF(OR('Forecast Input'!$A6="",'Forecast Input'!$M6=""),"",'Forecast Input'!$M6),"")</f>
        <v/>
      </c>
      <c r="M6" s="8">
        <f>IFERROR(IF(OR('Forecast Input'!$A6="",'Forecast Input'!$K6=""),"",'Forecast Input'!$K6),"")</f>
        <v/>
      </c>
      <c r="N6" s="8">
        <f>IFERROR(IF(OR('Forecast Input'!$A6="",'Forecast Input'!$N6=""),"",'Forecast Input'!$N6),"")</f>
        <v/>
      </c>
    </row>
    <row r="7">
      <c r="A7" s="8">
        <f>IFERROR(IF('Forecast Input'!$A7="","",'Forecast Input'!$A7),"")</f>
        <v/>
      </c>
      <c r="B7" s="9">
        <f>IFERROR(IF(OR('Forecast Input'!$A7="",'Forecast Input'!$B7=""),"",'Forecast Input'!$B7),"")</f>
        <v/>
      </c>
      <c r="C7" s="8">
        <f>IFERROR(IF(OR('Forecast Input'!$A7="",'Forecast Input'!$C7=""),"",'Forecast Input'!$C7),"")</f>
        <v/>
      </c>
      <c r="D7" s="8">
        <f>IFERROR(IF(OR('Forecast Input'!$A7="",'Forecast Input'!$D7=""),"",'Forecast Input'!$D7),"")</f>
        <v/>
      </c>
      <c r="E7" s="10">
        <f>IFERROR(IF(OR('Forecast Input'!$A7="",'Forecast Input'!$E7=""),"",'Forecast Input'!$E7),"")</f>
        <v/>
      </c>
      <c r="F7" s="8">
        <f>IFERROR(IF(OR('Forecast Input'!$A7="",'Forecast Input'!$F7=""),"",'Forecast Input'!$F7),"")</f>
        <v/>
      </c>
      <c r="G7" s="10">
        <f>IFERROR(IF(OR('Forecast Input'!$A7="",'Forecast Input'!$G7=""),"",'Forecast Input'!$G7),"")</f>
        <v/>
      </c>
      <c r="H7" s="10">
        <f>IFERROR(IF(OR('Forecast Input'!$A7="",'Forecast Input'!$L7=""),"",'Forecast Input'!$L7),"")</f>
        <v/>
      </c>
      <c r="I7" s="10">
        <f>IFERROR(IF(OR('Forecast Input'!$A7="",'Forecast Input'!$H7=""),"",'Forecast Input'!$H7),"")</f>
        <v/>
      </c>
      <c r="J7" s="8">
        <f>IFERROR(IF(OR('Forecast Input'!$A7="",'Forecast Input'!$I7=""),"",'Forecast Input'!$I7),"")</f>
        <v/>
      </c>
      <c r="K7" s="10">
        <f>IFERROR(IF(OR('Forecast Input'!$A7="",'Forecast Input'!$J7=""),"",'Forecast Input'!$J7),"")</f>
        <v/>
      </c>
      <c r="L7" s="10">
        <f>IFERROR(IF(OR('Forecast Input'!$A7="",'Forecast Input'!$M7=""),"",'Forecast Input'!$M7),"")</f>
        <v/>
      </c>
      <c r="M7" s="8">
        <f>IFERROR(IF(OR('Forecast Input'!$A7="",'Forecast Input'!$K7=""),"",'Forecast Input'!$K7),"")</f>
        <v/>
      </c>
      <c r="N7" s="8">
        <f>IFERROR(IF(OR('Forecast Input'!$A7="",'Forecast Input'!$N7=""),"",'Forecast Input'!$N7),"")</f>
        <v/>
      </c>
    </row>
    <row r="8">
      <c r="A8" s="8">
        <f>IFERROR(IF('Forecast Input'!$A8="","",'Forecast Input'!$A8),"")</f>
        <v/>
      </c>
      <c r="B8" s="9">
        <f>IFERROR(IF(OR('Forecast Input'!$A8="",'Forecast Input'!$B8=""),"",'Forecast Input'!$B8),"")</f>
        <v/>
      </c>
      <c r="C8" s="8">
        <f>IFERROR(IF(OR('Forecast Input'!$A8="",'Forecast Input'!$C8=""),"",'Forecast Input'!$C8),"")</f>
        <v/>
      </c>
      <c r="D8" s="8">
        <f>IFERROR(IF(OR('Forecast Input'!$A8="",'Forecast Input'!$D8=""),"",'Forecast Input'!$D8),"")</f>
        <v/>
      </c>
      <c r="E8" s="10">
        <f>IFERROR(IF(OR('Forecast Input'!$A8="",'Forecast Input'!$E8=""),"",'Forecast Input'!$E8),"")</f>
        <v/>
      </c>
      <c r="F8" s="8">
        <f>IFERROR(IF(OR('Forecast Input'!$A8="",'Forecast Input'!$F8=""),"",'Forecast Input'!$F8),"")</f>
        <v/>
      </c>
      <c r="G8" s="10">
        <f>IFERROR(IF(OR('Forecast Input'!$A8="",'Forecast Input'!$G8=""),"",'Forecast Input'!$G8),"")</f>
        <v/>
      </c>
      <c r="H8" s="10">
        <f>IFERROR(IF(OR('Forecast Input'!$A8="",'Forecast Input'!$L8=""),"",'Forecast Input'!$L8),"")</f>
        <v/>
      </c>
      <c r="I8" s="10">
        <f>IFERROR(IF(OR('Forecast Input'!$A8="",'Forecast Input'!$H8=""),"",'Forecast Input'!$H8),"")</f>
        <v/>
      </c>
      <c r="J8" s="8">
        <f>IFERROR(IF(OR('Forecast Input'!$A8="",'Forecast Input'!$I8=""),"",'Forecast Input'!$I8),"")</f>
        <v/>
      </c>
      <c r="K8" s="10">
        <f>IFERROR(IF(OR('Forecast Input'!$A8="",'Forecast Input'!$J8=""),"",'Forecast Input'!$J8),"")</f>
        <v/>
      </c>
      <c r="L8" s="10">
        <f>IFERROR(IF(OR('Forecast Input'!$A8="",'Forecast Input'!$M8=""),"",'Forecast Input'!$M8),"")</f>
        <v/>
      </c>
      <c r="M8" s="8">
        <f>IFERROR(IF(OR('Forecast Input'!$A8="",'Forecast Input'!$K8=""),"",'Forecast Input'!$K8),"")</f>
        <v/>
      </c>
      <c r="N8" s="8">
        <f>IFERROR(IF(OR('Forecast Input'!$A8="",'Forecast Input'!$N8=""),"",'Forecast Input'!$N8),"")</f>
        <v/>
      </c>
    </row>
    <row r="9">
      <c r="A9" s="8">
        <f>IFERROR(IF('Forecast Input'!$A9="","",'Forecast Input'!$A9),"")</f>
        <v/>
      </c>
      <c r="B9" s="9">
        <f>IFERROR(IF(OR('Forecast Input'!$A9="",'Forecast Input'!$B9=""),"",'Forecast Input'!$B9),"")</f>
        <v/>
      </c>
      <c r="C9" s="8">
        <f>IFERROR(IF(OR('Forecast Input'!$A9="",'Forecast Input'!$C9=""),"",'Forecast Input'!$C9),"")</f>
        <v/>
      </c>
      <c r="D9" s="8">
        <f>IFERROR(IF(OR('Forecast Input'!$A9="",'Forecast Input'!$D9=""),"",'Forecast Input'!$D9),"")</f>
        <v/>
      </c>
      <c r="E9" s="10">
        <f>IFERROR(IF(OR('Forecast Input'!$A9="",'Forecast Input'!$E9=""),"",'Forecast Input'!$E9),"")</f>
        <v/>
      </c>
      <c r="F9" s="8">
        <f>IFERROR(IF(OR('Forecast Input'!$A9="",'Forecast Input'!$F9=""),"",'Forecast Input'!$F9),"")</f>
        <v/>
      </c>
      <c r="G9" s="10">
        <f>IFERROR(IF(OR('Forecast Input'!$A9="",'Forecast Input'!$G9=""),"",'Forecast Input'!$G9),"")</f>
        <v/>
      </c>
      <c r="H9" s="10">
        <f>IFERROR(IF(OR('Forecast Input'!$A9="",'Forecast Input'!$L9=""),"",'Forecast Input'!$L9),"")</f>
        <v/>
      </c>
      <c r="I9" s="10">
        <f>IFERROR(IF(OR('Forecast Input'!$A9="",'Forecast Input'!$H9=""),"",'Forecast Input'!$H9),"")</f>
        <v/>
      </c>
      <c r="J9" s="8">
        <f>IFERROR(IF(OR('Forecast Input'!$A9="",'Forecast Input'!$I9=""),"",'Forecast Input'!$I9),"")</f>
        <v/>
      </c>
      <c r="K9" s="10">
        <f>IFERROR(IF(OR('Forecast Input'!$A9="",'Forecast Input'!$J9=""),"",'Forecast Input'!$J9),"")</f>
        <v/>
      </c>
      <c r="L9" s="10">
        <f>IFERROR(IF(OR('Forecast Input'!$A9="",'Forecast Input'!$M9=""),"",'Forecast Input'!$M9),"")</f>
        <v/>
      </c>
      <c r="M9" s="8">
        <f>IFERROR(IF(OR('Forecast Input'!$A9="",'Forecast Input'!$K9=""),"",'Forecast Input'!$K9),"")</f>
        <v/>
      </c>
      <c r="N9" s="8">
        <f>IFERROR(IF(OR('Forecast Input'!$A9="",'Forecast Input'!$N9=""),"",'Forecast Input'!$N9),"")</f>
        <v/>
      </c>
    </row>
    <row r="10">
      <c r="A10" s="8">
        <f>IFERROR(IF('Forecast Input'!$A10="","",'Forecast Input'!$A10),"")</f>
        <v/>
      </c>
      <c r="B10" s="9">
        <f>IFERROR(IF(OR('Forecast Input'!$A10="",'Forecast Input'!$B10=""),"",'Forecast Input'!$B10),"")</f>
        <v/>
      </c>
      <c r="C10" s="8">
        <f>IFERROR(IF(OR('Forecast Input'!$A10="",'Forecast Input'!$C10=""),"",'Forecast Input'!$C10),"")</f>
        <v/>
      </c>
      <c r="D10" s="8">
        <f>IFERROR(IF(OR('Forecast Input'!$A10="",'Forecast Input'!$D10=""),"",'Forecast Input'!$D10),"")</f>
        <v/>
      </c>
      <c r="E10" s="10">
        <f>IFERROR(IF(OR('Forecast Input'!$A10="",'Forecast Input'!$E10=""),"",'Forecast Input'!$E10),"")</f>
        <v/>
      </c>
      <c r="F10" s="8">
        <f>IFERROR(IF(OR('Forecast Input'!$A10="",'Forecast Input'!$F10=""),"",'Forecast Input'!$F10),"")</f>
        <v/>
      </c>
      <c r="G10" s="10">
        <f>IFERROR(IF(OR('Forecast Input'!$A10="",'Forecast Input'!$G10=""),"",'Forecast Input'!$G10),"")</f>
        <v/>
      </c>
      <c r="H10" s="10">
        <f>IFERROR(IF(OR('Forecast Input'!$A10="",'Forecast Input'!$L10=""),"",'Forecast Input'!$L10),"")</f>
        <v/>
      </c>
      <c r="I10" s="10">
        <f>IFERROR(IF(OR('Forecast Input'!$A10="",'Forecast Input'!$H10=""),"",'Forecast Input'!$H10),"")</f>
        <v/>
      </c>
      <c r="J10" s="8">
        <f>IFERROR(IF(OR('Forecast Input'!$A10="",'Forecast Input'!$I10=""),"",'Forecast Input'!$I10),"")</f>
        <v/>
      </c>
      <c r="K10" s="10">
        <f>IFERROR(IF(OR('Forecast Input'!$A10="",'Forecast Input'!$J10=""),"",'Forecast Input'!$J10),"")</f>
        <v/>
      </c>
      <c r="L10" s="10">
        <f>IFERROR(IF(OR('Forecast Input'!$A10="",'Forecast Input'!$M10=""),"",'Forecast Input'!$M10),"")</f>
        <v/>
      </c>
      <c r="M10" s="8">
        <f>IFERROR(IF(OR('Forecast Input'!$A10="",'Forecast Input'!$K10=""),"",'Forecast Input'!$K10),"")</f>
        <v/>
      </c>
      <c r="N10" s="8">
        <f>IFERROR(IF(OR('Forecast Input'!$A10="",'Forecast Input'!$N10=""),"",'Forecast Input'!$N10),"")</f>
        <v/>
      </c>
    </row>
    <row r="11">
      <c r="A11" s="8">
        <f>IFERROR(IF('Forecast Input'!$A11="","",'Forecast Input'!$A11),"")</f>
        <v/>
      </c>
      <c r="B11" s="9">
        <f>IFERROR(IF(OR('Forecast Input'!$A11="",'Forecast Input'!$B11=""),"",'Forecast Input'!$B11),"")</f>
        <v/>
      </c>
      <c r="C11" s="8">
        <f>IFERROR(IF(OR('Forecast Input'!$A11="",'Forecast Input'!$C11=""),"",'Forecast Input'!$C11),"")</f>
        <v/>
      </c>
      <c r="D11" s="8">
        <f>IFERROR(IF(OR('Forecast Input'!$A11="",'Forecast Input'!$D11=""),"",'Forecast Input'!$D11),"")</f>
        <v/>
      </c>
      <c r="E11" s="10">
        <f>IFERROR(IF(OR('Forecast Input'!$A11="",'Forecast Input'!$E11=""),"",'Forecast Input'!$E11),"")</f>
        <v/>
      </c>
      <c r="F11" s="8">
        <f>IFERROR(IF(OR('Forecast Input'!$A11="",'Forecast Input'!$F11=""),"",'Forecast Input'!$F11),"")</f>
        <v/>
      </c>
      <c r="G11" s="10">
        <f>IFERROR(IF(OR('Forecast Input'!$A11="",'Forecast Input'!$G11=""),"",'Forecast Input'!$G11),"")</f>
        <v/>
      </c>
      <c r="H11" s="10">
        <f>IFERROR(IF(OR('Forecast Input'!$A11="",'Forecast Input'!$L11=""),"",'Forecast Input'!$L11),"")</f>
        <v/>
      </c>
      <c r="I11" s="10">
        <f>IFERROR(IF(OR('Forecast Input'!$A11="",'Forecast Input'!$H11=""),"",'Forecast Input'!$H11),"")</f>
        <v/>
      </c>
      <c r="J11" s="8">
        <f>IFERROR(IF(OR('Forecast Input'!$A11="",'Forecast Input'!$I11=""),"",'Forecast Input'!$I11),"")</f>
        <v/>
      </c>
      <c r="K11" s="10">
        <f>IFERROR(IF(OR('Forecast Input'!$A11="",'Forecast Input'!$J11=""),"",'Forecast Input'!$J11),"")</f>
        <v/>
      </c>
      <c r="L11" s="10">
        <f>IFERROR(IF(OR('Forecast Input'!$A11="",'Forecast Input'!$M11=""),"",'Forecast Input'!$M11),"")</f>
        <v/>
      </c>
      <c r="M11" s="8">
        <f>IFERROR(IF(OR('Forecast Input'!$A11="",'Forecast Input'!$K11=""),"",'Forecast Input'!$K11),"")</f>
        <v/>
      </c>
      <c r="N11" s="8">
        <f>IFERROR(IF(OR('Forecast Input'!$A11="",'Forecast Input'!$N11=""),"",'Forecast Input'!$N11),"")</f>
        <v/>
      </c>
    </row>
    <row r="12">
      <c r="A12" s="8">
        <f>IFERROR(IF('Forecast Input'!$A12="","",'Forecast Input'!$A12),"")</f>
        <v/>
      </c>
      <c r="B12" s="9">
        <f>IFERROR(IF(OR('Forecast Input'!$A12="",'Forecast Input'!$B12=""),"",'Forecast Input'!$B12),"")</f>
        <v/>
      </c>
      <c r="C12" s="8">
        <f>IFERROR(IF(OR('Forecast Input'!$A12="",'Forecast Input'!$C12=""),"",'Forecast Input'!$C12),"")</f>
        <v/>
      </c>
      <c r="D12" s="8">
        <f>IFERROR(IF(OR('Forecast Input'!$A12="",'Forecast Input'!$D12=""),"",'Forecast Input'!$D12),"")</f>
        <v/>
      </c>
      <c r="E12" s="10">
        <f>IFERROR(IF(OR('Forecast Input'!$A12="",'Forecast Input'!$E12=""),"",'Forecast Input'!$E12),"")</f>
        <v/>
      </c>
      <c r="F12" s="8">
        <f>IFERROR(IF(OR('Forecast Input'!$A12="",'Forecast Input'!$F12=""),"",'Forecast Input'!$F12),"")</f>
        <v/>
      </c>
      <c r="G12" s="10">
        <f>IFERROR(IF(OR('Forecast Input'!$A12="",'Forecast Input'!$G12=""),"",'Forecast Input'!$G12),"")</f>
        <v/>
      </c>
      <c r="H12" s="10">
        <f>IFERROR(IF(OR('Forecast Input'!$A12="",'Forecast Input'!$L12=""),"",'Forecast Input'!$L12),"")</f>
        <v/>
      </c>
      <c r="I12" s="10">
        <f>IFERROR(IF(OR('Forecast Input'!$A12="",'Forecast Input'!$H12=""),"",'Forecast Input'!$H12),"")</f>
        <v/>
      </c>
      <c r="J12" s="8">
        <f>IFERROR(IF(OR('Forecast Input'!$A12="",'Forecast Input'!$I12=""),"",'Forecast Input'!$I12),"")</f>
        <v/>
      </c>
      <c r="K12" s="10">
        <f>IFERROR(IF(OR('Forecast Input'!$A12="",'Forecast Input'!$J12=""),"",'Forecast Input'!$J12),"")</f>
        <v/>
      </c>
      <c r="L12" s="10">
        <f>IFERROR(IF(OR('Forecast Input'!$A12="",'Forecast Input'!$M12=""),"",'Forecast Input'!$M12),"")</f>
        <v/>
      </c>
      <c r="M12" s="8">
        <f>IFERROR(IF(OR('Forecast Input'!$A12="",'Forecast Input'!$K12=""),"",'Forecast Input'!$K12),"")</f>
        <v/>
      </c>
      <c r="N12" s="8">
        <f>IFERROR(IF(OR('Forecast Input'!$A12="",'Forecast Input'!$N12=""),"",'Forecast Input'!$N12),"")</f>
        <v/>
      </c>
    </row>
    <row r="13">
      <c r="A13" s="8">
        <f>IFERROR(IF('Forecast Input'!$A13="","",'Forecast Input'!$A13),"")</f>
        <v/>
      </c>
      <c r="B13" s="9">
        <f>IFERROR(IF(OR('Forecast Input'!$A13="",'Forecast Input'!$B13=""),"",'Forecast Input'!$B13),"")</f>
        <v/>
      </c>
      <c r="C13" s="8">
        <f>IFERROR(IF(OR('Forecast Input'!$A13="",'Forecast Input'!$C13=""),"",'Forecast Input'!$C13),"")</f>
        <v/>
      </c>
      <c r="D13" s="8">
        <f>IFERROR(IF(OR('Forecast Input'!$A13="",'Forecast Input'!$D13=""),"",'Forecast Input'!$D13),"")</f>
        <v/>
      </c>
      <c r="E13" s="10">
        <f>IFERROR(IF(OR('Forecast Input'!$A13="",'Forecast Input'!$E13=""),"",'Forecast Input'!$E13),"")</f>
        <v/>
      </c>
      <c r="F13" s="8">
        <f>IFERROR(IF(OR('Forecast Input'!$A13="",'Forecast Input'!$F13=""),"",'Forecast Input'!$F13),"")</f>
        <v/>
      </c>
      <c r="G13" s="10">
        <f>IFERROR(IF(OR('Forecast Input'!$A13="",'Forecast Input'!$G13=""),"",'Forecast Input'!$G13),"")</f>
        <v/>
      </c>
      <c r="H13" s="10">
        <f>IFERROR(IF(OR('Forecast Input'!$A13="",'Forecast Input'!$L13=""),"",'Forecast Input'!$L13),"")</f>
        <v/>
      </c>
      <c r="I13" s="10">
        <f>IFERROR(IF(OR('Forecast Input'!$A13="",'Forecast Input'!$H13=""),"",'Forecast Input'!$H13),"")</f>
        <v/>
      </c>
      <c r="J13" s="8">
        <f>IFERROR(IF(OR('Forecast Input'!$A13="",'Forecast Input'!$I13=""),"",'Forecast Input'!$I13),"")</f>
        <v/>
      </c>
      <c r="K13" s="10">
        <f>IFERROR(IF(OR('Forecast Input'!$A13="",'Forecast Input'!$J13=""),"",'Forecast Input'!$J13),"")</f>
        <v/>
      </c>
      <c r="L13" s="10">
        <f>IFERROR(IF(OR('Forecast Input'!$A13="",'Forecast Input'!$M13=""),"",'Forecast Input'!$M13),"")</f>
        <v/>
      </c>
      <c r="M13" s="8">
        <f>IFERROR(IF(OR('Forecast Input'!$A13="",'Forecast Input'!$K13=""),"",'Forecast Input'!$K13),"")</f>
        <v/>
      </c>
      <c r="N13" s="8">
        <f>IFERROR(IF(OR('Forecast Input'!$A13="",'Forecast Input'!$N13=""),"",'Forecast Input'!$N13),"")</f>
        <v/>
      </c>
    </row>
    <row r="14">
      <c r="A14" s="8">
        <f>IFERROR(IF('Forecast Input'!$A14="","",'Forecast Input'!$A14),"")</f>
        <v/>
      </c>
      <c r="B14" s="9">
        <f>IFERROR(IF(OR('Forecast Input'!$A14="",'Forecast Input'!$B14=""),"",'Forecast Input'!$B14),"")</f>
        <v/>
      </c>
      <c r="C14" s="8">
        <f>IFERROR(IF(OR('Forecast Input'!$A14="",'Forecast Input'!$C14=""),"",'Forecast Input'!$C14),"")</f>
        <v/>
      </c>
      <c r="D14" s="8">
        <f>IFERROR(IF(OR('Forecast Input'!$A14="",'Forecast Input'!$D14=""),"",'Forecast Input'!$D14),"")</f>
        <v/>
      </c>
      <c r="E14" s="10">
        <f>IFERROR(IF(OR('Forecast Input'!$A14="",'Forecast Input'!$E14=""),"",'Forecast Input'!$E14),"")</f>
        <v/>
      </c>
      <c r="F14" s="8">
        <f>IFERROR(IF(OR('Forecast Input'!$A14="",'Forecast Input'!$F14=""),"",'Forecast Input'!$F14),"")</f>
        <v/>
      </c>
      <c r="G14" s="10">
        <f>IFERROR(IF(OR('Forecast Input'!$A14="",'Forecast Input'!$G14=""),"",'Forecast Input'!$G14),"")</f>
        <v/>
      </c>
      <c r="H14" s="10">
        <f>IFERROR(IF(OR('Forecast Input'!$A14="",'Forecast Input'!$L14=""),"",'Forecast Input'!$L14),"")</f>
        <v/>
      </c>
      <c r="I14" s="10">
        <f>IFERROR(IF(OR('Forecast Input'!$A14="",'Forecast Input'!$H14=""),"",'Forecast Input'!$H14),"")</f>
        <v/>
      </c>
      <c r="J14" s="8">
        <f>IFERROR(IF(OR('Forecast Input'!$A14="",'Forecast Input'!$I14=""),"",'Forecast Input'!$I14),"")</f>
        <v/>
      </c>
      <c r="K14" s="10">
        <f>IFERROR(IF(OR('Forecast Input'!$A14="",'Forecast Input'!$J14=""),"",'Forecast Input'!$J14),"")</f>
        <v/>
      </c>
      <c r="L14" s="10">
        <f>IFERROR(IF(OR('Forecast Input'!$A14="",'Forecast Input'!$M14=""),"",'Forecast Input'!$M14),"")</f>
        <v/>
      </c>
      <c r="M14" s="8">
        <f>IFERROR(IF(OR('Forecast Input'!$A14="",'Forecast Input'!$K14=""),"",'Forecast Input'!$K14),"")</f>
        <v/>
      </c>
      <c r="N14" s="8">
        <f>IFERROR(IF(OR('Forecast Input'!$A14="",'Forecast Input'!$N14=""),"",'Forecast Input'!$N14),"")</f>
        <v/>
      </c>
    </row>
    <row r="15">
      <c r="A15" s="8">
        <f>IFERROR(IF('Forecast Input'!$A15="","",'Forecast Input'!$A15),"")</f>
        <v/>
      </c>
      <c r="B15" s="9">
        <f>IFERROR(IF(OR('Forecast Input'!$A15="",'Forecast Input'!$B15=""),"",'Forecast Input'!$B15),"")</f>
        <v/>
      </c>
      <c r="C15" s="8">
        <f>IFERROR(IF(OR('Forecast Input'!$A15="",'Forecast Input'!$C15=""),"",'Forecast Input'!$C15),"")</f>
        <v/>
      </c>
      <c r="D15" s="8">
        <f>IFERROR(IF(OR('Forecast Input'!$A15="",'Forecast Input'!$D15=""),"",'Forecast Input'!$D15),"")</f>
        <v/>
      </c>
      <c r="E15" s="10">
        <f>IFERROR(IF(OR('Forecast Input'!$A15="",'Forecast Input'!$E15=""),"",'Forecast Input'!$E15),"")</f>
        <v/>
      </c>
      <c r="F15" s="8">
        <f>IFERROR(IF(OR('Forecast Input'!$A15="",'Forecast Input'!$F15=""),"",'Forecast Input'!$F15),"")</f>
        <v/>
      </c>
      <c r="G15" s="10">
        <f>IFERROR(IF(OR('Forecast Input'!$A15="",'Forecast Input'!$G15=""),"",'Forecast Input'!$G15),"")</f>
        <v/>
      </c>
      <c r="H15" s="10">
        <f>IFERROR(IF(OR('Forecast Input'!$A15="",'Forecast Input'!$L15=""),"",'Forecast Input'!$L15),"")</f>
        <v/>
      </c>
      <c r="I15" s="10">
        <f>IFERROR(IF(OR('Forecast Input'!$A15="",'Forecast Input'!$H15=""),"",'Forecast Input'!$H15),"")</f>
        <v/>
      </c>
      <c r="J15" s="8">
        <f>IFERROR(IF(OR('Forecast Input'!$A15="",'Forecast Input'!$I15=""),"",'Forecast Input'!$I15),"")</f>
        <v/>
      </c>
      <c r="K15" s="10">
        <f>IFERROR(IF(OR('Forecast Input'!$A15="",'Forecast Input'!$J15=""),"",'Forecast Input'!$J15),"")</f>
        <v/>
      </c>
      <c r="L15" s="10">
        <f>IFERROR(IF(OR('Forecast Input'!$A15="",'Forecast Input'!$M15=""),"",'Forecast Input'!$M15),"")</f>
        <v/>
      </c>
      <c r="M15" s="8">
        <f>IFERROR(IF(OR('Forecast Input'!$A15="",'Forecast Input'!$K15=""),"",'Forecast Input'!$K15),"")</f>
        <v/>
      </c>
      <c r="N15" s="8">
        <f>IFERROR(IF(OR('Forecast Input'!$A15="",'Forecast Input'!$N15=""),"",'Forecast Input'!$N15),"")</f>
        <v/>
      </c>
    </row>
    <row r="16">
      <c r="A16" s="8">
        <f>IFERROR(IF('Forecast Input'!$A16="","",'Forecast Input'!$A16),"")</f>
        <v/>
      </c>
      <c r="B16" s="9">
        <f>IFERROR(IF(OR('Forecast Input'!$A16="",'Forecast Input'!$B16=""),"",'Forecast Input'!$B16),"")</f>
        <v/>
      </c>
      <c r="C16" s="8">
        <f>IFERROR(IF(OR('Forecast Input'!$A16="",'Forecast Input'!$C16=""),"",'Forecast Input'!$C16),"")</f>
        <v/>
      </c>
      <c r="D16" s="8">
        <f>IFERROR(IF(OR('Forecast Input'!$A16="",'Forecast Input'!$D16=""),"",'Forecast Input'!$D16),"")</f>
        <v/>
      </c>
      <c r="E16" s="10">
        <f>IFERROR(IF(OR('Forecast Input'!$A16="",'Forecast Input'!$E16=""),"",'Forecast Input'!$E16),"")</f>
        <v/>
      </c>
      <c r="F16" s="8">
        <f>IFERROR(IF(OR('Forecast Input'!$A16="",'Forecast Input'!$F16=""),"",'Forecast Input'!$F16),"")</f>
        <v/>
      </c>
      <c r="G16" s="10">
        <f>IFERROR(IF(OR('Forecast Input'!$A16="",'Forecast Input'!$G16=""),"",'Forecast Input'!$G16),"")</f>
        <v/>
      </c>
      <c r="H16" s="10">
        <f>IFERROR(IF(OR('Forecast Input'!$A16="",'Forecast Input'!$L16=""),"",'Forecast Input'!$L16),"")</f>
        <v/>
      </c>
      <c r="I16" s="10">
        <f>IFERROR(IF(OR('Forecast Input'!$A16="",'Forecast Input'!$H16=""),"",'Forecast Input'!$H16),"")</f>
        <v/>
      </c>
      <c r="J16" s="8">
        <f>IFERROR(IF(OR('Forecast Input'!$A16="",'Forecast Input'!$I16=""),"",'Forecast Input'!$I16),"")</f>
        <v/>
      </c>
      <c r="K16" s="10">
        <f>IFERROR(IF(OR('Forecast Input'!$A16="",'Forecast Input'!$J16=""),"",'Forecast Input'!$J16),"")</f>
        <v/>
      </c>
      <c r="L16" s="10">
        <f>IFERROR(IF(OR('Forecast Input'!$A16="",'Forecast Input'!$M16=""),"",'Forecast Input'!$M16),"")</f>
        <v/>
      </c>
      <c r="M16" s="8">
        <f>IFERROR(IF(OR('Forecast Input'!$A16="",'Forecast Input'!$K16=""),"",'Forecast Input'!$K16),"")</f>
        <v/>
      </c>
      <c r="N16" s="8">
        <f>IFERROR(IF(OR('Forecast Input'!$A16="",'Forecast Input'!$N16=""),"",'Forecast Input'!$N16),"")</f>
        <v/>
      </c>
    </row>
    <row r="17">
      <c r="A17" s="8">
        <f>IFERROR(IF('Forecast Input'!$A17="","",'Forecast Input'!$A17),"")</f>
        <v/>
      </c>
      <c r="B17" s="9">
        <f>IFERROR(IF(OR('Forecast Input'!$A17="",'Forecast Input'!$B17=""),"",'Forecast Input'!$B17),"")</f>
        <v/>
      </c>
      <c r="C17" s="8">
        <f>IFERROR(IF(OR('Forecast Input'!$A17="",'Forecast Input'!$C17=""),"",'Forecast Input'!$C17),"")</f>
        <v/>
      </c>
      <c r="D17" s="8">
        <f>IFERROR(IF(OR('Forecast Input'!$A17="",'Forecast Input'!$D17=""),"",'Forecast Input'!$D17),"")</f>
        <v/>
      </c>
      <c r="E17" s="10">
        <f>IFERROR(IF(OR('Forecast Input'!$A17="",'Forecast Input'!$E17=""),"",'Forecast Input'!$E17),"")</f>
        <v/>
      </c>
      <c r="F17" s="8">
        <f>IFERROR(IF(OR('Forecast Input'!$A17="",'Forecast Input'!$F17=""),"",'Forecast Input'!$F17),"")</f>
        <v/>
      </c>
      <c r="G17" s="10">
        <f>IFERROR(IF(OR('Forecast Input'!$A17="",'Forecast Input'!$G17=""),"",'Forecast Input'!$G17),"")</f>
        <v/>
      </c>
      <c r="H17" s="10">
        <f>IFERROR(IF(OR('Forecast Input'!$A17="",'Forecast Input'!$L17=""),"",'Forecast Input'!$L17),"")</f>
        <v/>
      </c>
      <c r="I17" s="10">
        <f>IFERROR(IF(OR('Forecast Input'!$A17="",'Forecast Input'!$H17=""),"",'Forecast Input'!$H17),"")</f>
        <v/>
      </c>
      <c r="J17" s="8">
        <f>IFERROR(IF(OR('Forecast Input'!$A17="",'Forecast Input'!$I17=""),"",'Forecast Input'!$I17),"")</f>
        <v/>
      </c>
      <c r="K17" s="10">
        <f>IFERROR(IF(OR('Forecast Input'!$A17="",'Forecast Input'!$J17=""),"",'Forecast Input'!$J17),"")</f>
        <v/>
      </c>
      <c r="L17" s="10">
        <f>IFERROR(IF(OR('Forecast Input'!$A17="",'Forecast Input'!$M17=""),"",'Forecast Input'!$M17),"")</f>
        <v/>
      </c>
      <c r="M17" s="8">
        <f>IFERROR(IF(OR('Forecast Input'!$A17="",'Forecast Input'!$K17=""),"",'Forecast Input'!$K17),"")</f>
        <v/>
      </c>
      <c r="N17" s="8">
        <f>IFERROR(IF(OR('Forecast Input'!$A17="",'Forecast Input'!$N17=""),"",'Forecast Input'!$N17),"")</f>
        <v/>
      </c>
    </row>
    <row r="18">
      <c r="A18" s="8">
        <f>IFERROR(IF('Forecast Input'!$A18="","",'Forecast Input'!$A18),"")</f>
        <v/>
      </c>
      <c r="B18" s="9">
        <f>IFERROR(IF(OR('Forecast Input'!$A18="",'Forecast Input'!$B18=""),"",'Forecast Input'!$B18),"")</f>
        <v/>
      </c>
      <c r="C18" s="8">
        <f>IFERROR(IF(OR('Forecast Input'!$A18="",'Forecast Input'!$C18=""),"",'Forecast Input'!$C18),"")</f>
        <v/>
      </c>
      <c r="D18" s="8">
        <f>IFERROR(IF(OR('Forecast Input'!$A18="",'Forecast Input'!$D18=""),"",'Forecast Input'!$D18),"")</f>
        <v/>
      </c>
      <c r="E18" s="10">
        <f>IFERROR(IF(OR('Forecast Input'!$A18="",'Forecast Input'!$E18=""),"",'Forecast Input'!$E18),"")</f>
        <v/>
      </c>
      <c r="F18" s="8">
        <f>IFERROR(IF(OR('Forecast Input'!$A18="",'Forecast Input'!$F18=""),"",'Forecast Input'!$F18),"")</f>
        <v/>
      </c>
      <c r="G18" s="10">
        <f>IFERROR(IF(OR('Forecast Input'!$A18="",'Forecast Input'!$G18=""),"",'Forecast Input'!$G18),"")</f>
        <v/>
      </c>
      <c r="H18" s="10">
        <f>IFERROR(IF(OR('Forecast Input'!$A18="",'Forecast Input'!$L18=""),"",'Forecast Input'!$L18),"")</f>
        <v/>
      </c>
      <c r="I18" s="10">
        <f>IFERROR(IF(OR('Forecast Input'!$A18="",'Forecast Input'!$H18=""),"",'Forecast Input'!$H18),"")</f>
        <v/>
      </c>
      <c r="J18" s="8">
        <f>IFERROR(IF(OR('Forecast Input'!$A18="",'Forecast Input'!$I18=""),"",'Forecast Input'!$I18),"")</f>
        <v/>
      </c>
      <c r="K18" s="10">
        <f>IFERROR(IF(OR('Forecast Input'!$A18="",'Forecast Input'!$J18=""),"",'Forecast Input'!$J18),"")</f>
        <v/>
      </c>
      <c r="L18" s="10">
        <f>IFERROR(IF(OR('Forecast Input'!$A18="",'Forecast Input'!$M18=""),"",'Forecast Input'!$M18),"")</f>
        <v/>
      </c>
      <c r="M18" s="8">
        <f>IFERROR(IF(OR('Forecast Input'!$A18="",'Forecast Input'!$K18=""),"",'Forecast Input'!$K18),"")</f>
        <v/>
      </c>
      <c r="N18" s="8">
        <f>IFERROR(IF(OR('Forecast Input'!$A18="",'Forecast Input'!$N18=""),"",'Forecast Input'!$N18),"")</f>
        <v/>
      </c>
    </row>
    <row r="19">
      <c r="A19" s="8">
        <f>IFERROR(IF('Forecast Input'!$A19="","",'Forecast Input'!$A19),"")</f>
        <v/>
      </c>
      <c r="B19" s="9">
        <f>IFERROR(IF(OR('Forecast Input'!$A19="",'Forecast Input'!$B19=""),"",'Forecast Input'!$B19),"")</f>
        <v/>
      </c>
      <c r="C19" s="8">
        <f>IFERROR(IF(OR('Forecast Input'!$A19="",'Forecast Input'!$C19=""),"",'Forecast Input'!$C19),"")</f>
        <v/>
      </c>
      <c r="D19" s="8">
        <f>IFERROR(IF(OR('Forecast Input'!$A19="",'Forecast Input'!$D19=""),"",'Forecast Input'!$D19),"")</f>
        <v/>
      </c>
      <c r="E19" s="10">
        <f>IFERROR(IF(OR('Forecast Input'!$A19="",'Forecast Input'!$E19=""),"",'Forecast Input'!$E19),"")</f>
        <v/>
      </c>
      <c r="F19" s="8">
        <f>IFERROR(IF(OR('Forecast Input'!$A19="",'Forecast Input'!$F19=""),"",'Forecast Input'!$F19),"")</f>
        <v/>
      </c>
      <c r="G19" s="10">
        <f>IFERROR(IF(OR('Forecast Input'!$A19="",'Forecast Input'!$G19=""),"",'Forecast Input'!$G19),"")</f>
        <v/>
      </c>
      <c r="H19" s="10">
        <f>IFERROR(IF(OR('Forecast Input'!$A19="",'Forecast Input'!$L19=""),"",'Forecast Input'!$L19),"")</f>
        <v/>
      </c>
      <c r="I19" s="10">
        <f>IFERROR(IF(OR('Forecast Input'!$A19="",'Forecast Input'!$H19=""),"",'Forecast Input'!$H19),"")</f>
        <v/>
      </c>
      <c r="J19" s="8">
        <f>IFERROR(IF(OR('Forecast Input'!$A19="",'Forecast Input'!$I19=""),"",'Forecast Input'!$I19),"")</f>
        <v/>
      </c>
      <c r="K19" s="10">
        <f>IFERROR(IF(OR('Forecast Input'!$A19="",'Forecast Input'!$J19=""),"",'Forecast Input'!$J19),"")</f>
        <v/>
      </c>
      <c r="L19" s="10">
        <f>IFERROR(IF(OR('Forecast Input'!$A19="",'Forecast Input'!$M19=""),"",'Forecast Input'!$M19),"")</f>
        <v/>
      </c>
      <c r="M19" s="8">
        <f>IFERROR(IF(OR('Forecast Input'!$A19="",'Forecast Input'!$K19=""),"",'Forecast Input'!$K19),"")</f>
        <v/>
      </c>
      <c r="N19" s="8">
        <f>IFERROR(IF(OR('Forecast Input'!$A19="",'Forecast Input'!$N19=""),"",'Forecast Input'!$N19),"")</f>
        <v/>
      </c>
    </row>
    <row r="20">
      <c r="A20" s="8">
        <f>IFERROR(IF('Forecast Input'!$A20="","",'Forecast Input'!$A20),"")</f>
        <v/>
      </c>
      <c r="B20" s="9">
        <f>IFERROR(IF(OR('Forecast Input'!$A20="",'Forecast Input'!$B20=""),"",'Forecast Input'!$B20),"")</f>
        <v/>
      </c>
      <c r="C20" s="8">
        <f>IFERROR(IF(OR('Forecast Input'!$A20="",'Forecast Input'!$C20=""),"",'Forecast Input'!$C20),"")</f>
        <v/>
      </c>
      <c r="D20" s="8">
        <f>IFERROR(IF(OR('Forecast Input'!$A20="",'Forecast Input'!$D20=""),"",'Forecast Input'!$D20),"")</f>
        <v/>
      </c>
      <c r="E20" s="10">
        <f>IFERROR(IF(OR('Forecast Input'!$A20="",'Forecast Input'!$E20=""),"",'Forecast Input'!$E20),"")</f>
        <v/>
      </c>
      <c r="F20" s="8">
        <f>IFERROR(IF(OR('Forecast Input'!$A20="",'Forecast Input'!$F20=""),"",'Forecast Input'!$F20),"")</f>
        <v/>
      </c>
      <c r="G20" s="10">
        <f>IFERROR(IF(OR('Forecast Input'!$A20="",'Forecast Input'!$G20=""),"",'Forecast Input'!$G20),"")</f>
        <v/>
      </c>
      <c r="H20" s="10">
        <f>IFERROR(IF(OR('Forecast Input'!$A20="",'Forecast Input'!$L20=""),"",'Forecast Input'!$L20),"")</f>
        <v/>
      </c>
      <c r="I20" s="10">
        <f>IFERROR(IF(OR('Forecast Input'!$A20="",'Forecast Input'!$H20=""),"",'Forecast Input'!$H20),"")</f>
        <v/>
      </c>
      <c r="J20" s="8">
        <f>IFERROR(IF(OR('Forecast Input'!$A20="",'Forecast Input'!$I20=""),"",'Forecast Input'!$I20),"")</f>
        <v/>
      </c>
      <c r="K20" s="10">
        <f>IFERROR(IF(OR('Forecast Input'!$A20="",'Forecast Input'!$J20=""),"",'Forecast Input'!$J20),"")</f>
        <v/>
      </c>
      <c r="L20" s="10">
        <f>IFERROR(IF(OR('Forecast Input'!$A20="",'Forecast Input'!$M20=""),"",'Forecast Input'!$M20),"")</f>
        <v/>
      </c>
      <c r="M20" s="8">
        <f>IFERROR(IF(OR('Forecast Input'!$A20="",'Forecast Input'!$K20=""),"",'Forecast Input'!$K20),"")</f>
        <v/>
      </c>
      <c r="N20" s="8">
        <f>IFERROR(IF(OR('Forecast Input'!$A20="",'Forecast Input'!$N20=""),"",'Forecast Input'!$N20),"")</f>
        <v/>
      </c>
    </row>
    <row r="21">
      <c r="A21" s="8">
        <f>IFERROR(IF('Forecast Input'!$A21="","",'Forecast Input'!$A21),"")</f>
        <v/>
      </c>
      <c r="B21" s="9">
        <f>IFERROR(IF(OR('Forecast Input'!$A21="",'Forecast Input'!$B21=""),"",'Forecast Input'!$B21),"")</f>
        <v/>
      </c>
      <c r="C21" s="8">
        <f>IFERROR(IF(OR('Forecast Input'!$A21="",'Forecast Input'!$C21=""),"",'Forecast Input'!$C21),"")</f>
        <v/>
      </c>
      <c r="D21" s="8">
        <f>IFERROR(IF(OR('Forecast Input'!$A21="",'Forecast Input'!$D21=""),"",'Forecast Input'!$D21),"")</f>
        <v/>
      </c>
      <c r="E21" s="10">
        <f>IFERROR(IF(OR('Forecast Input'!$A21="",'Forecast Input'!$E21=""),"",'Forecast Input'!$E21),"")</f>
        <v/>
      </c>
      <c r="F21" s="8">
        <f>IFERROR(IF(OR('Forecast Input'!$A21="",'Forecast Input'!$F21=""),"",'Forecast Input'!$F21),"")</f>
        <v/>
      </c>
      <c r="G21" s="10">
        <f>IFERROR(IF(OR('Forecast Input'!$A21="",'Forecast Input'!$G21=""),"",'Forecast Input'!$G21),"")</f>
        <v/>
      </c>
      <c r="H21" s="10">
        <f>IFERROR(IF(OR('Forecast Input'!$A21="",'Forecast Input'!$L21=""),"",'Forecast Input'!$L21),"")</f>
        <v/>
      </c>
      <c r="I21" s="10">
        <f>IFERROR(IF(OR('Forecast Input'!$A21="",'Forecast Input'!$H21=""),"",'Forecast Input'!$H21),"")</f>
        <v/>
      </c>
      <c r="J21" s="8">
        <f>IFERROR(IF(OR('Forecast Input'!$A21="",'Forecast Input'!$I21=""),"",'Forecast Input'!$I21),"")</f>
        <v/>
      </c>
      <c r="K21" s="10">
        <f>IFERROR(IF(OR('Forecast Input'!$A21="",'Forecast Input'!$J21=""),"",'Forecast Input'!$J21),"")</f>
        <v/>
      </c>
      <c r="L21" s="10">
        <f>IFERROR(IF(OR('Forecast Input'!$A21="",'Forecast Input'!$M21=""),"",'Forecast Input'!$M21),"")</f>
        <v/>
      </c>
      <c r="M21" s="8">
        <f>IFERROR(IF(OR('Forecast Input'!$A21="",'Forecast Input'!$K21=""),"",'Forecast Input'!$K21),"")</f>
        <v/>
      </c>
      <c r="N21" s="8">
        <f>IFERROR(IF(OR('Forecast Input'!$A21="",'Forecast Input'!$N21=""),"",'Forecast Input'!$N21),"")</f>
        <v/>
      </c>
    </row>
    <row r="22">
      <c r="A22" s="8">
        <f>IFERROR(IF('Forecast Input'!$A22="","",'Forecast Input'!$A22),"")</f>
        <v/>
      </c>
      <c r="B22" s="9">
        <f>IFERROR(IF(OR('Forecast Input'!$A22="",'Forecast Input'!$B22=""),"",'Forecast Input'!$B22),"")</f>
        <v/>
      </c>
      <c r="C22" s="8">
        <f>IFERROR(IF(OR('Forecast Input'!$A22="",'Forecast Input'!$C22=""),"",'Forecast Input'!$C22),"")</f>
        <v/>
      </c>
      <c r="D22" s="8">
        <f>IFERROR(IF(OR('Forecast Input'!$A22="",'Forecast Input'!$D22=""),"",'Forecast Input'!$D22),"")</f>
        <v/>
      </c>
      <c r="E22" s="10">
        <f>IFERROR(IF(OR('Forecast Input'!$A22="",'Forecast Input'!$E22=""),"",'Forecast Input'!$E22),"")</f>
        <v/>
      </c>
      <c r="F22" s="8">
        <f>IFERROR(IF(OR('Forecast Input'!$A22="",'Forecast Input'!$F22=""),"",'Forecast Input'!$F22),"")</f>
        <v/>
      </c>
      <c r="G22" s="10">
        <f>IFERROR(IF(OR('Forecast Input'!$A22="",'Forecast Input'!$G22=""),"",'Forecast Input'!$G22),"")</f>
        <v/>
      </c>
      <c r="H22" s="10">
        <f>IFERROR(IF(OR('Forecast Input'!$A22="",'Forecast Input'!$L22=""),"",'Forecast Input'!$L22),"")</f>
        <v/>
      </c>
      <c r="I22" s="10">
        <f>IFERROR(IF(OR('Forecast Input'!$A22="",'Forecast Input'!$H22=""),"",'Forecast Input'!$H22),"")</f>
        <v/>
      </c>
      <c r="J22" s="8">
        <f>IFERROR(IF(OR('Forecast Input'!$A22="",'Forecast Input'!$I22=""),"",'Forecast Input'!$I22),"")</f>
        <v/>
      </c>
      <c r="K22" s="10">
        <f>IFERROR(IF(OR('Forecast Input'!$A22="",'Forecast Input'!$J22=""),"",'Forecast Input'!$J22),"")</f>
        <v/>
      </c>
      <c r="L22" s="10">
        <f>IFERROR(IF(OR('Forecast Input'!$A22="",'Forecast Input'!$M22=""),"",'Forecast Input'!$M22),"")</f>
        <v/>
      </c>
      <c r="M22" s="8">
        <f>IFERROR(IF(OR('Forecast Input'!$A22="",'Forecast Input'!$K22=""),"",'Forecast Input'!$K22),"")</f>
        <v/>
      </c>
      <c r="N22" s="8">
        <f>IFERROR(IF(OR('Forecast Input'!$A22="",'Forecast Input'!$N22=""),"",'Forecast Input'!$N22),"")</f>
        <v/>
      </c>
    </row>
    <row r="23">
      <c r="A23" s="8">
        <f>IFERROR(IF('Forecast Input'!$A23="","",'Forecast Input'!$A23),"")</f>
        <v/>
      </c>
      <c r="B23" s="9">
        <f>IFERROR(IF(OR('Forecast Input'!$A23="",'Forecast Input'!$B23=""),"",'Forecast Input'!$B23),"")</f>
        <v/>
      </c>
      <c r="C23" s="8">
        <f>IFERROR(IF(OR('Forecast Input'!$A23="",'Forecast Input'!$C23=""),"",'Forecast Input'!$C23),"")</f>
        <v/>
      </c>
      <c r="D23" s="8">
        <f>IFERROR(IF(OR('Forecast Input'!$A23="",'Forecast Input'!$D23=""),"",'Forecast Input'!$D23),"")</f>
        <v/>
      </c>
      <c r="E23" s="10">
        <f>IFERROR(IF(OR('Forecast Input'!$A23="",'Forecast Input'!$E23=""),"",'Forecast Input'!$E23),"")</f>
        <v/>
      </c>
      <c r="F23" s="8">
        <f>IFERROR(IF(OR('Forecast Input'!$A23="",'Forecast Input'!$F23=""),"",'Forecast Input'!$F23),"")</f>
        <v/>
      </c>
      <c r="G23" s="10">
        <f>IFERROR(IF(OR('Forecast Input'!$A23="",'Forecast Input'!$G23=""),"",'Forecast Input'!$G23),"")</f>
        <v/>
      </c>
      <c r="H23" s="10">
        <f>IFERROR(IF(OR('Forecast Input'!$A23="",'Forecast Input'!$L23=""),"",'Forecast Input'!$L23),"")</f>
        <v/>
      </c>
      <c r="I23" s="10">
        <f>IFERROR(IF(OR('Forecast Input'!$A23="",'Forecast Input'!$H23=""),"",'Forecast Input'!$H23),"")</f>
        <v/>
      </c>
      <c r="J23" s="8">
        <f>IFERROR(IF(OR('Forecast Input'!$A23="",'Forecast Input'!$I23=""),"",'Forecast Input'!$I23),"")</f>
        <v/>
      </c>
      <c r="K23" s="10">
        <f>IFERROR(IF(OR('Forecast Input'!$A23="",'Forecast Input'!$J23=""),"",'Forecast Input'!$J23),"")</f>
        <v/>
      </c>
      <c r="L23" s="10">
        <f>IFERROR(IF(OR('Forecast Input'!$A23="",'Forecast Input'!$M23=""),"",'Forecast Input'!$M23),"")</f>
        <v/>
      </c>
      <c r="M23" s="8">
        <f>IFERROR(IF(OR('Forecast Input'!$A23="",'Forecast Input'!$K23=""),"",'Forecast Input'!$K23),"")</f>
        <v/>
      </c>
      <c r="N23" s="8">
        <f>IFERROR(IF(OR('Forecast Input'!$A23="",'Forecast Input'!$N23=""),"",'Forecast Input'!$N23),"")</f>
        <v/>
      </c>
    </row>
    <row r="24">
      <c r="A24" s="8">
        <f>IFERROR(IF('Forecast Input'!$A24="","",'Forecast Input'!$A24),"")</f>
        <v/>
      </c>
      <c r="B24" s="9">
        <f>IFERROR(IF(OR('Forecast Input'!$A24="",'Forecast Input'!$B24=""),"",'Forecast Input'!$B24),"")</f>
        <v/>
      </c>
      <c r="C24" s="8">
        <f>IFERROR(IF(OR('Forecast Input'!$A24="",'Forecast Input'!$C24=""),"",'Forecast Input'!$C24),"")</f>
        <v/>
      </c>
      <c r="D24" s="8">
        <f>IFERROR(IF(OR('Forecast Input'!$A24="",'Forecast Input'!$D24=""),"",'Forecast Input'!$D24),"")</f>
        <v/>
      </c>
      <c r="E24" s="10">
        <f>IFERROR(IF(OR('Forecast Input'!$A24="",'Forecast Input'!$E24=""),"",'Forecast Input'!$E24),"")</f>
        <v/>
      </c>
      <c r="F24" s="8">
        <f>IFERROR(IF(OR('Forecast Input'!$A24="",'Forecast Input'!$F24=""),"",'Forecast Input'!$F24),"")</f>
        <v/>
      </c>
      <c r="G24" s="10">
        <f>IFERROR(IF(OR('Forecast Input'!$A24="",'Forecast Input'!$G24=""),"",'Forecast Input'!$G24),"")</f>
        <v/>
      </c>
      <c r="H24" s="10">
        <f>IFERROR(IF(OR('Forecast Input'!$A24="",'Forecast Input'!$L24=""),"",'Forecast Input'!$L24),"")</f>
        <v/>
      </c>
      <c r="I24" s="10">
        <f>IFERROR(IF(OR('Forecast Input'!$A24="",'Forecast Input'!$H24=""),"",'Forecast Input'!$H24),"")</f>
        <v/>
      </c>
      <c r="J24" s="8">
        <f>IFERROR(IF(OR('Forecast Input'!$A24="",'Forecast Input'!$I24=""),"",'Forecast Input'!$I24),"")</f>
        <v/>
      </c>
      <c r="K24" s="10">
        <f>IFERROR(IF(OR('Forecast Input'!$A24="",'Forecast Input'!$J24=""),"",'Forecast Input'!$J24),"")</f>
        <v/>
      </c>
      <c r="L24" s="10">
        <f>IFERROR(IF(OR('Forecast Input'!$A24="",'Forecast Input'!$M24=""),"",'Forecast Input'!$M24),"")</f>
        <v/>
      </c>
      <c r="M24" s="8">
        <f>IFERROR(IF(OR('Forecast Input'!$A24="",'Forecast Input'!$K24=""),"",'Forecast Input'!$K24),"")</f>
        <v/>
      </c>
      <c r="N24" s="8">
        <f>IFERROR(IF(OR('Forecast Input'!$A24="",'Forecast Input'!$N24=""),"",'Forecast Input'!$N24),"")</f>
        <v/>
      </c>
    </row>
    <row r="25">
      <c r="A25" s="8">
        <f>IFERROR(IF('Forecast Input'!$A25="","",'Forecast Input'!$A25),"")</f>
        <v/>
      </c>
      <c r="B25" s="9">
        <f>IFERROR(IF(OR('Forecast Input'!$A25="",'Forecast Input'!$B25=""),"",'Forecast Input'!$B25),"")</f>
        <v/>
      </c>
      <c r="C25" s="8">
        <f>IFERROR(IF(OR('Forecast Input'!$A25="",'Forecast Input'!$C25=""),"",'Forecast Input'!$C25),"")</f>
        <v/>
      </c>
      <c r="D25" s="8">
        <f>IFERROR(IF(OR('Forecast Input'!$A25="",'Forecast Input'!$D25=""),"",'Forecast Input'!$D25),"")</f>
        <v/>
      </c>
      <c r="E25" s="10">
        <f>IFERROR(IF(OR('Forecast Input'!$A25="",'Forecast Input'!$E25=""),"",'Forecast Input'!$E25),"")</f>
        <v/>
      </c>
      <c r="F25" s="8">
        <f>IFERROR(IF(OR('Forecast Input'!$A25="",'Forecast Input'!$F25=""),"",'Forecast Input'!$F25),"")</f>
        <v/>
      </c>
      <c r="G25" s="10">
        <f>IFERROR(IF(OR('Forecast Input'!$A25="",'Forecast Input'!$G25=""),"",'Forecast Input'!$G25),"")</f>
        <v/>
      </c>
      <c r="H25" s="10">
        <f>IFERROR(IF(OR('Forecast Input'!$A25="",'Forecast Input'!$L25=""),"",'Forecast Input'!$L25),"")</f>
        <v/>
      </c>
      <c r="I25" s="10">
        <f>IFERROR(IF(OR('Forecast Input'!$A25="",'Forecast Input'!$H25=""),"",'Forecast Input'!$H25),"")</f>
        <v/>
      </c>
      <c r="J25" s="8">
        <f>IFERROR(IF(OR('Forecast Input'!$A25="",'Forecast Input'!$I25=""),"",'Forecast Input'!$I25),"")</f>
        <v/>
      </c>
      <c r="K25" s="10">
        <f>IFERROR(IF(OR('Forecast Input'!$A25="",'Forecast Input'!$J25=""),"",'Forecast Input'!$J25),"")</f>
        <v/>
      </c>
      <c r="L25" s="10">
        <f>IFERROR(IF(OR('Forecast Input'!$A25="",'Forecast Input'!$M25=""),"",'Forecast Input'!$M25),"")</f>
        <v/>
      </c>
      <c r="M25" s="8">
        <f>IFERROR(IF(OR('Forecast Input'!$A25="",'Forecast Input'!$K25=""),"",'Forecast Input'!$K25),"")</f>
        <v/>
      </c>
      <c r="N25" s="8">
        <f>IFERROR(IF(OR('Forecast Input'!$A25="",'Forecast Input'!$N25=""),"",'Forecast Input'!$N25),"")</f>
        <v/>
      </c>
    </row>
    <row r="26">
      <c r="A26" s="8">
        <f>IFERROR(IF('Forecast Input'!$A26="","",'Forecast Input'!$A26),"")</f>
        <v/>
      </c>
      <c r="B26" s="9">
        <f>IFERROR(IF(OR('Forecast Input'!$A26="",'Forecast Input'!$B26=""),"",'Forecast Input'!$B26),"")</f>
        <v/>
      </c>
      <c r="C26" s="8">
        <f>IFERROR(IF(OR('Forecast Input'!$A26="",'Forecast Input'!$C26=""),"",'Forecast Input'!$C26),"")</f>
        <v/>
      </c>
      <c r="D26" s="8">
        <f>IFERROR(IF(OR('Forecast Input'!$A26="",'Forecast Input'!$D26=""),"",'Forecast Input'!$D26),"")</f>
        <v/>
      </c>
      <c r="E26" s="10">
        <f>IFERROR(IF(OR('Forecast Input'!$A26="",'Forecast Input'!$E26=""),"",'Forecast Input'!$E26),"")</f>
        <v/>
      </c>
      <c r="F26" s="8">
        <f>IFERROR(IF(OR('Forecast Input'!$A26="",'Forecast Input'!$F26=""),"",'Forecast Input'!$F26),"")</f>
        <v/>
      </c>
      <c r="G26" s="10">
        <f>IFERROR(IF(OR('Forecast Input'!$A26="",'Forecast Input'!$G26=""),"",'Forecast Input'!$G26),"")</f>
        <v/>
      </c>
      <c r="H26" s="10">
        <f>IFERROR(IF(OR('Forecast Input'!$A26="",'Forecast Input'!$L26=""),"",'Forecast Input'!$L26),"")</f>
        <v/>
      </c>
      <c r="I26" s="10">
        <f>IFERROR(IF(OR('Forecast Input'!$A26="",'Forecast Input'!$H26=""),"",'Forecast Input'!$H26),"")</f>
        <v/>
      </c>
      <c r="J26" s="8">
        <f>IFERROR(IF(OR('Forecast Input'!$A26="",'Forecast Input'!$I26=""),"",'Forecast Input'!$I26),"")</f>
        <v/>
      </c>
      <c r="K26" s="10">
        <f>IFERROR(IF(OR('Forecast Input'!$A26="",'Forecast Input'!$J26=""),"",'Forecast Input'!$J26),"")</f>
        <v/>
      </c>
      <c r="L26" s="10">
        <f>IFERROR(IF(OR('Forecast Input'!$A26="",'Forecast Input'!$M26=""),"",'Forecast Input'!$M26),"")</f>
        <v/>
      </c>
      <c r="M26" s="8">
        <f>IFERROR(IF(OR('Forecast Input'!$A26="",'Forecast Input'!$K26=""),"",'Forecast Input'!$K26),"")</f>
        <v/>
      </c>
      <c r="N26" s="8">
        <f>IFERROR(IF(OR('Forecast Input'!$A26="",'Forecast Input'!$N26=""),"",'Forecast Input'!$N26),"")</f>
        <v/>
      </c>
    </row>
    <row r="27">
      <c r="A27" s="8">
        <f>IFERROR(IF('Forecast Input'!$A27="","",'Forecast Input'!$A27),"")</f>
        <v/>
      </c>
      <c r="B27" s="9">
        <f>IFERROR(IF(OR('Forecast Input'!$A27="",'Forecast Input'!$B27=""),"",'Forecast Input'!$B27),"")</f>
        <v/>
      </c>
      <c r="C27" s="8">
        <f>IFERROR(IF(OR('Forecast Input'!$A27="",'Forecast Input'!$C27=""),"",'Forecast Input'!$C27),"")</f>
        <v/>
      </c>
      <c r="D27" s="8">
        <f>IFERROR(IF(OR('Forecast Input'!$A27="",'Forecast Input'!$D27=""),"",'Forecast Input'!$D27),"")</f>
        <v/>
      </c>
      <c r="E27" s="10">
        <f>IFERROR(IF(OR('Forecast Input'!$A27="",'Forecast Input'!$E27=""),"",'Forecast Input'!$E27),"")</f>
        <v/>
      </c>
      <c r="F27" s="8">
        <f>IFERROR(IF(OR('Forecast Input'!$A27="",'Forecast Input'!$F27=""),"",'Forecast Input'!$F27),"")</f>
        <v/>
      </c>
      <c r="G27" s="10">
        <f>IFERROR(IF(OR('Forecast Input'!$A27="",'Forecast Input'!$G27=""),"",'Forecast Input'!$G27),"")</f>
        <v/>
      </c>
      <c r="H27" s="10">
        <f>IFERROR(IF(OR('Forecast Input'!$A27="",'Forecast Input'!$L27=""),"",'Forecast Input'!$L27),"")</f>
        <v/>
      </c>
      <c r="I27" s="10">
        <f>IFERROR(IF(OR('Forecast Input'!$A27="",'Forecast Input'!$H27=""),"",'Forecast Input'!$H27),"")</f>
        <v/>
      </c>
      <c r="J27" s="8">
        <f>IFERROR(IF(OR('Forecast Input'!$A27="",'Forecast Input'!$I27=""),"",'Forecast Input'!$I27),"")</f>
        <v/>
      </c>
      <c r="K27" s="10">
        <f>IFERROR(IF(OR('Forecast Input'!$A27="",'Forecast Input'!$J27=""),"",'Forecast Input'!$J27),"")</f>
        <v/>
      </c>
      <c r="L27" s="10">
        <f>IFERROR(IF(OR('Forecast Input'!$A27="",'Forecast Input'!$M27=""),"",'Forecast Input'!$M27),"")</f>
        <v/>
      </c>
      <c r="M27" s="8">
        <f>IFERROR(IF(OR('Forecast Input'!$A27="",'Forecast Input'!$K27=""),"",'Forecast Input'!$K27),"")</f>
        <v/>
      </c>
      <c r="N27" s="8">
        <f>IFERROR(IF(OR('Forecast Input'!$A27="",'Forecast Input'!$N27=""),"",'Forecast Input'!$N27),"")</f>
        <v/>
      </c>
    </row>
    <row r="28">
      <c r="A28" s="8">
        <f>IFERROR(IF('Forecast Input'!$A28="","",'Forecast Input'!$A28),"")</f>
        <v/>
      </c>
      <c r="B28" s="9">
        <f>IFERROR(IF(OR('Forecast Input'!$A28="",'Forecast Input'!$B28=""),"",'Forecast Input'!$B28),"")</f>
        <v/>
      </c>
      <c r="C28" s="8">
        <f>IFERROR(IF(OR('Forecast Input'!$A28="",'Forecast Input'!$C28=""),"",'Forecast Input'!$C28),"")</f>
        <v/>
      </c>
      <c r="D28" s="8">
        <f>IFERROR(IF(OR('Forecast Input'!$A28="",'Forecast Input'!$D28=""),"",'Forecast Input'!$D28),"")</f>
        <v/>
      </c>
      <c r="E28" s="10">
        <f>IFERROR(IF(OR('Forecast Input'!$A28="",'Forecast Input'!$E28=""),"",'Forecast Input'!$E28),"")</f>
        <v/>
      </c>
      <c r="F28" s="8">
        <f>IFERROR(IF(OR('Forecast Input'!$A28="",'Forecast Input'!$F28=""),"",'Forecast Input'!$F28),"")</f>
        <v/>
      </c>
      <c r="G28" s="10">
        <f>IFERROR(IF(OR('Forecast Input'!$A28="",'Forecast Input'!$G28=""),"",'Forecast Input'!$G28),"")</f>
        <v/>
      </c>
      <c r="H28" s="10">
        <f>IFERROR(IF(OR('Forecast Input'!$A28="",'Forecast Input'!$L28=""),"",'Forecast Input'!$L28),"")</f>
        <v/>
      </c>
      <c r="I28" s="10">
        <f>IFERROR(IF(OR('Forecast Input'!$A28="",'Forecast Input'!$H28=""),"",'Forecast Input'!$H28),"")</f>
        <v/>
      </c>
      <c r="J28" s="8">
        <f>IFERROR(IF(OR('Forecast Input'!$A28="",'Forecast Input'!$I28=""),"",'Forecast Input'!$I28),"")</f>
        <v/>
      </c>
      <c r="K28" s="10">
        <f>IFERROR(IF(OR('Forecast Input'!$A28="",'Forecast Input'!$J28=""),"",'Forecast Input'!$J28),"")</f>
        <v/>
      </c>
      <c r="L28" s="10">
        <f>IFERROR(IF(OR('Forecast Input'!$A28="",'Forecast Input'!$M28=""),"",'Forecast Input'!$M28),"")</f>
        <v/>
      </c>
      <c r="M28" s="8">
        <f>IFERROR(IF(OR('Forecast Input'!$A28="",'Forecast Input'!$K28=""),"",'Forecast Input'!$K28),"")</f>
        <v/>
      </c>
      <c r="N28" s="8">
        <f>IFERROR(IF(OR('Forecast Input'!$A28="",'Forecast Input'!$N28=""),"",'Forecast Input'!$N28),"")</f>
        <v/>
      </c>
    </row>
    <row r="29">
      <c r="A29" s="8">
        <f>IFERROR(IF('Forecast Input'!$A29="","",'Forecast Input'!$A29),"")</f>
        <v/>
      </c>
      <c r="B29" s="9">
        <f>IFERROR(IF(OR('Forecast Input'!$A29="",'Forecast Input'!$B29=""),"",'Forecast Input'!$B29),"")</f>
        <v/>
      </c>
      <c r="C29" s="8">
        <f>IFERROR(IF(OR('Forecast Input'!$A29="",'Forecast Input'!$C29=""),"",'Forecast Input'!$C29),"")</f>
        <v/>
      </c>
      <c r="D29" s="8">
        <f>IFERROR(IF(OR('Forecast Input'!$A29="",'Forecast Input'!$D29=""),"",'Forecast Input'!$D29),"")</f>
        <v/>
      </c>
      <c r="E29" s="10">
        <f>IFERROR(IF(OR('Forecast Input'!$A29="",'Forecast Input'!$E29=""),"",'Forecast Input'!$E29),"")</f>
        <v/>
      </c>
      <c r="F29" s="8">
        <f>IFERROR(IF(OR('Forecast Input'!$A29="",'Forecast Input'!$F29=""),"",'Forecast Input'!$F29),"")</f>
        <v/>
      </c>
      <c r="G29" s="10">
        <f>IFERROR(IF(OR('Forecast Input'!$A29="",'Forecast Input'!$G29=""),"",'Forecast Input'!$G29),"")</f>
        <v/>
      </c>
      <c r="H29" s="10">
        <f>IFERROR(IF(OR('Forecast Input'!$A29="",'Forecast Input'!$L29=""),"",'Forecast Input'!$L29),"")</f>
        <v/>
      </c>
      <c r="I29" s="10">
        <f>IFERROR(IF(OR('Forecast Input'!$A29="",'Forecast Input'!$H29=""),"",'Forecast Input'!$H29),"")</f>
        <v/>
      </c>
      <c r="J29" s="8">
        <f>IFERROR(IF(OR('Forecast Input'!$A29="",'Forecast Input'!$I29=""),"",'Forecast Input'!$I29),"")</f>
        <v/>
      </c>
      <c r="K29" s="10">
        <f>IFERROR(IF(OR('Forecast Input'!$A29="",'Forecast Input'!$J29=""),"",'Forecast Input'!$J29),"")</f>
        <v/>
      </c>
      <c r="L29" s="10">
        <f>IFERROR(IF(OR('Forecast Input'!$A29="",'Forecast Input'!$M29=""),"",'Forecast Input'!$M29),"")</f>
        <v/>
      </c>
      <c r="M29" s="8">
        <f>IFERROR(IF(OR('Forecast Input'!$A29="",'Forecast Input'!$K29=""),"",'Forecast Input'!$K29),"")</f>
        <v/>
      </c>
      <c r="N29" s="8">
        <f>IFERROR(IF(OR('Forecast Input'!$A29="",'Forecast Input'!$N29=""),"",'Forecast Input'!$N29),"")</f>
        <v/>
      </c>
    </row>
    <row r="30">
      <c r="A30" s="8">
        <f>IFERROR(IF('Forecast Input'!$A30="","",'Forecast Input'!$A30),"")</f>
        <v/>
      </c>
      <c r="B30" s="9">
        <f>IFERROR(IF(OR('Forecast Input'!$A30="",'Forecast Input'!$B30=""),"",'Forecast Input'!$B30),"")</f>
        <v/>
      </c>
      <c r="C30" s="8">
        <f>IFERROR(IF(OR('Forecast Input'!$A30="",'Forecast Input'!$C30=""),"",'Forecast Input'!$C30),"")</f>
        <v/>
      </c>
      <c r="D30" s="8">
        <f>IFERROR(IF(OR('Forecast Input'!$A30="",'Forecast Input'!$D30=""),"",'Forecast Input'!$D30),"")</f>
        <v/>
      </c>
      <c r="E30" s="10">
        <f>IFERROR(IF(OR('Forecast Input'!$A30="",'Forecast Input'!$E30=""),"",'Forecast Input'!$E30),"")</f>
        <v/>
      </c>
      <c r="F30" s="8">
        <f>IFERROR(IF(OR('Forecast Input'!$A30="",'Forecast Input'!$F30=""),"",'Forecast Input'!$F30),"")</f>
        <v/>
      </c>
      <c r="G30" s="10">
        <f>IFERROR(IF(OR('Forecast Input'!$A30="",'Forecast Input'!$G30=""),"",'Forecast Input'!$G30),"")</f>
        <v/>
      </c>
      <c r="H30" s="10">
        <f>IFERROR(IF(OR('Forecast Input'!$A30="",'Forecast Input'!$L30=""),"",'Forecast Input'!$L30),"")</f>
        <v/>
      </c>
      <c r="I30" s="10">
        <f>IFERROR(IF(OR('Forecast Input'!$A30="",'Forecast Input'!$H30=""),"",'Forecast Input'!$H30),"")</f>
        <v/>
      </c>
      <c r="J30" s="8">
        <f>IFERROR(IF(OR('Forecast Input'!$A30="",'Forecast Input'!$I30=""),"",'Forecast Input'!$I30),"")</f>
        <v/>
      </c>
      <c r="K30" s="10">
        <f>IFERROR(IF(OR('Forecast Input'!$A30="",'Forecast Input'!$J30=""),"",'Forecast Input'!$J30),"")</f>
        <v/>
      </c>
      <c r="L30" s="10">
        <f>IFERROR(IF(OR('Forecast Input'!$A30="",'Forecast Input'!$M30=""),"",'Forecast Input'!$M30),"")</f>
        <v/>
      </c>
      <c r="M30" s="8">
        <f>IFERROR(IF(OR('Forecast Input'!$A30="",'Forecast Input'!$K30=""),"",'Forecast Input'!$K30),"")</f>
        <v/>
      </c>
      <c r="N30" s="8">
        <f>IFERROR(IF(OR('Forecast Input'!$A30="",'Forecast Input'!$N30=""),"",'Forecast Input'!$N30),"")</f>
        <v/>
      </c>
    </row>
    <row r="31">
      <c r="A31" s="8">
        <f>IFERROR(IF('Forecast Input'!$A31="","",'Forecast Input'!$A31),"")</f>
        <v/>
      </c>
      <c r="B31" s="9">
        <f>IFERROR(IF(OR('Forecast Input'!$A31="",'Forecast Input'!$B31=""),"",'Forecast Input'!$B31),"")</f>
        <v/>
      </c>
      <c r="C31" s="8">
        <f>IFERROR(IF(OR('Forecast Input'!$A31="",'Forecast Input'!$C31=""),"",'Forecast Input'!$C31),"")</f>
        <v/>
      </c>
      <c r="D31" s="8">
        <f>IFERROR(IF(OR('Forecast Input'!$A31="",'Forecast Input'!$D31=""),"",'Forecast Input'!$D31),"")</f>
        <v/>
      </c>
      <c r="E31" s="10">
        <f>IFERROR(IF(OR('Forecast Input'!$A31="",'Forecast Input'!$E31=""),"",'Forecast Input'!$E31),"")</f>
        <v/>
      </c>
      <c r="F31" s="8">
        <f>IFERROR(IF(OR('Forecast Input'!$A31="",'Forecast Input'!$F31=""),"",'Forecast Input'!$F31),"")</f>
        <v/>
      </c>
      <c r="G31" s="10">
        <f>IFERROR(IF(OR('Forecast Input'!$A31="",'Forecast Input'!$G31=""),"",'Forecast Input'!$G31),"")</f>
        <v/>
      </c>
      <c r="H31" s="10">
        <f>IFERROR(IF(OR('Forecast Input'!$A31="",'Forecast Input'!$L31=""),"",'Forecast Input'!$L31),"")</f>
        <v/>
      </c>
      <c r="I31" s="10">
        <f>IFERROR(IF(OR('Forecast Input'!$A31="",'Forecast Input'!$H31=""),"",'Forecast Input'!$H31),"")</f>
        <v/>
      </c>
      <c r="J31" s="8">
        <f>IFERROR(IF(OR('Forecast Input'!$A31="",'Forecast Input'!$I31=""),"",'Forecast Input'!$I31),"")</f>
        <v/>
      </c>
      <c r="K31" s="10">
        <f>IFERROR(IF(OR('Forecast Input'!$A31="",'Forecast Input'!$J31=""),"",'Forecast Input'!$J31),"")</f>
        <v/>
      </c>
      <c r="L31" s="10">
        <f>IFERROR(IF(OR('Forecast Input'!$A31="",'Forecast Input'!$M31=""),"",'Forecast Input'!$M31),"")</f>
        <v/>
      </c>
      <c r="M31" s="8">
        <f>IFERROR(IF(OR('Forecast Input'!$A31="",'Forecast Input'!$K31=""),"",'Forecast Input'!$K31),"")</f>
        <v/>
      </c>
      <c r="N31" s="8">
        <f>IFERROR(IF(OR('Forecast Input'!$A31="",'Forecast Input'!$N31=""),"",'Forecast Input'!$N31),"")</f>
        <v/>
      </c>
    </row>
    <row r="32">
      <c r="A32" s="8">
        <f>IFERROR(IF('Forecast Input'!$A32="","",'Forecast Input'!$A32),"")</f>
        <v/>
      </c>
      <c r="B32" s="9">
        <f>IFERROR(IF(OR('Forecast Input'!$A32="",'Forecast Input'!$B32=""),"",'Forecast Input'!$B32),"")</f>
        <v/>
      </c>
      <c r="C32" s="8">
        <f>IFERROR(IF(OR('Forecast Input'!$A32="",'Forecast Input'!$C32=""),"",'Forecast Input'!$C32),"")</f>
        <v/>
      </c>
      <c r="D32" s="8">
        <f>IFERROR(IF(OR('Forecast Input'!$A32="",'Forecast Input'!$D32=""),"",'Forecast Input'!$D32),"")</f>
        <v/>
      </c>
      <c r="E32" s="10">
        <f>IFERROR(IF(OR('Forecast Input'!$A32="",'Forecast Input'!$E32=""),"",'Forecast Input'!$E32),"")</f>
        <v/>
      </c>
      <c r="F32" s="8">
        <f>IFERROR(IF(OR('Forecast Input'!$A32="",'Forecast Input'!$F32=""),"",'Forecast Input'!$F32),"")</f>
        <v/>
      </c>
      <c r="G32" s="10">
        <f>IFERROR(IF(OR('Forecast Input'!$A32="",'Forecast Input'!$G32=""),"",'Forecast Input'!$G32),"")</f>
        <v/>
      </c>
      <c r="H32" s="10">
        <f>IFERROR(IF(OR('Forecast Input'!$A32="",'Forecast Input'!$L32=""),"",'Forecast Input'!$L32),"")</f>
        <v/>
      </c>
      <c r="I32" s="10">
        <f>IFERROR(IF(OR('Forecast Input'!$A32="",'Forecast Input'!$H32=""),"",'Forecast Input'!$H32),"")</f>
        <v/>
      </c>
      <c r="J32" s="8">
        <f>IFERROR(IF(OR('Forecast Input'!$A32="",'Forecast Input'!$I32=""),"",'Forecast Input'!$I32),"")</f>
        <v/>
      </c>
      <c r="K32" s="10">
        <f>IFERROR(IF(OR('Forecast Input'!$A32="",'Forecast Input'!$J32=""),"",'Forecast Input'!$J32),"")</f>
        <v/>
      </c>
      <c r="L32" s="10">
        <f>IFERROR(IF(OR('Forecast Input'!$A32="",'Forecast Input'!$M32=""),"",'Forecast Input'!$M32),"")</f>
        <v/>
      </c>
      <c r="M32" s="8">
        <f>IFERROR(IF(OR('Forecast Input'!$A32="",'Forecast Input'!$K32=""),"",'Forecast Input'!$K32),"")</f>
        <v/>
      </c>
      <c r="N32" s="8">
        <f>IFERROR(IF(OR('Forecast Input'!$A32="",'Forecast Input'!$N32=""),"",'Forecast Input'!$N32),"")</f>
        <v/>
      </c>
    </row>
    <row r="33">
      <c r="A33" s="8">
        <f>IFERROR(IF('Forecast Input'!$A33="","",'Forecast Input'!$A33),"")</f>
        <v/>
      </c>
      <c r="B33" s="9">
        <f>IFERROR(IF(OR('Forecast Input'!$A33="",'Forecast Input'!$B33=""),"",'Forecast Input'!$B33),"")</f>
        <v/>
      </c>
      <c r="C33" s="8">
        <f>IFERROR(IF(OR('Forecast Input'!$A33="",'Forecast Input'!$C33=""),"",'Forecast Input'!$C33),"")</f>
        <v/>
      </c>
      <c r="D33" s="8">
        <f>IFERROR(IF(OR('Forecast Input'!$A33="",'Forecast Input'!$D33=""),"",'Forecast Input'!$D33),"")</f>
        <v/>
      </c>
      <c r="E33" s="10">
        <f>IFERROR(IF(OR('Forecast Input'!$A33="",'Forecast Input'!$E33=""),"",'Forecast Input'!$E33),"")</f>
        <v/>
      </c>
      <c r="F33" s="8">
        <f>IFERROR(IF(OR('Forecast Input'!$A33="",'Forecast Input'!$F33=""),"",'Forecast Input'!$F33),"")</f>
        <v/>
      </c>
      <c r="G33" s="10">
        <f>IFERROR(IF(OR('Forecast Input'!$A33="",'Forecast Input'!$G33=""),"",'Forecast Input'!$G33),"")</f>
        <v/>
      </c>
      <c r="H33" s="10">
        <f>IFERROR(IF(OR('Forecast Input'!$A33="",'Forecast Input'!$L33=""),"",'Forecast Input'!$L33),"")</f>
        <v/>
      </c>
      <c r="I33" s="10">
        <f>IFERROR(IF(OR('Forecast Input'!$A33="",'Forecast Input'!$H33=""),"",'Forecast Input'!$H33),"")</f>
        <v/>
      </c>
      <c r="J33" s="8">
        <f>IFERROR(IF(OR('Forecast Input'!$A33="",'Forecast Input'!$I33=""),"",'Forecast Input'!$I33),"")</f>
        <v/>
      </c>
      <c r="K33" s="10">
        <f>IFERROR(IF(OR('Forecast Input'!$A33="",'Forecast Input'!$J33=""),"",'Forecast Input'!$J33),"")</f>
        <v/>
      </c>
      <c r="L33" s="10">
        <f>IFERROR(IF(OR('Forecast Input'!$A33="",'Forecast Input'!$M33=""),"",'Forecast Input'!$M33),"")</f>
        <v/>
      </c>
      <c r="M33" s="8">
        <f>IFERROR(IF(OR('Forecast Input'!$A33="",'Forecast Input'!$K33=""),"",'Forecast Input'!$K33),"")</f>
        <v/>
      </c>
      <c r="N33" s="8">
        <f>IFERROR(IF(OR('Forecast Input'!$A33="",'Forecast Input'!$N33=""),"",'Forecast Input'!$N33),"")</f>
        <v/>
      </c>
    </row>
    <row r="34">
      <c r="A34" s="8">
        <f>IFERROR(IF('Forecast Input'!$A34="","",'Forecast Input'!$A34),"")</f>
        <v/>
      </c>
      <c r="B34" s="9">
        <f>IFERROR(IF(OR('Forecast Input'!$A34="",'Forecast Input'!$B34=""),"",'Forecast Input'!$B34),"")</f>
        <v/>
      </c>
      <c r="C34" s="8">
        <f>IFERROR(IF(OR('Forecast Input'!$A34="",'Forecast Input'!$C34=""),"",'Forecast Input'!$C34),"")</f>
        <v/>
      </c>
      <c r="D34" s="8">
        <f>IFERROR(IF(OR('Forecast Input'!$A34="",'Forecast Input'!$D34=""),"",'Forecast Input'!$D34),"")</f>
        <v/>
      </c>
      <c r="E34" s="10">
        <f>IFERROR(IF(OR('Forecast Input'!$A34="",'Forecast Input'!$E34=""),"",'Forecast Input'!$E34),"")</f>
        <v/>
      </c>
      <c r="F34" s="8">
        <f>IFERROR(IF(OR('Forecast Input'!$A34="",'Forecast Input'!$F34=""),"",'Forecast Input'!$F34),"")</f>
        <v/>
      </c>
      <c r="G34" s="10">
        <f>IFERROR(IF(OR('Forecast Input'!$A34="",'Forecast Input'!$G34=""),"",'Forecast Input'!$G34),"")</f>
        <v/>
      </c>
      <c r="H34" s="10">
        <f>IFERROR(IF(OR('Forecast Input'!$A34="",'Forecast Input'!$L34=""),"",'Forecast Input'!$L34),"")</f>
        <v/>
      </c>
      <c r="I34" s="10">
        <f>IFERROR(IF(OR('Forecast Input'!$A34="",'Forecast Input'!$H34=""),"",'Forecast Input'!$H34),"")</f>
        <v/>
      </c>
      <c r="J34" s="8">
        <f>IFERROR(IF(OR('Forecast Input'!$A34="",'Forecast Input'!$I34=""),"",'Forecast Input'!$I34),"")</f>
        <v/>
      </c>
      <c r="K34" s="10">
        <f>IFERROR(IF(OR('Forecast Input'!$A34="",'Forecast Input'!$J34=""),"",'Forecast Input'!$J34),"")</f>
        <v/>
      </c>
      <c r="L34" s="10">
        <f>IFERROR(IF(OR('Forecast Input'!$A34="",'Forecast Input'!$M34=""),"",'Forecast Input'!$M34),"")</f>
        <v/>
      </c>
      <c r="M34" s="8">
        <f>IFERROR(IF(OR('Forecast Input'!$A34="",'Forecast Input'!$K34=""),"",'Forecast Input'!$K34),"")</f>
        <v/>
      </c>
      <c r="N34" s="8">
        <f>IFERROR(IF(OR('Forecast Input'!$A34="",'Forecast Input'!$N34=""),"",'Forecast Input'!$N34),"")</f>
        <v/>
      </c>
    </row>
    <row r="35">
      <c r="A35" s="8">
        <f>IFERROR(IF('Forecast Input'!$A35="","",'Forecast Input'!$A35),"")</f>
        <v/>
      </c>
      <c r="B35" s="9">
        <f>IFERROR(IF(OR('Forecast Input'!$A35="",'Forecast Input'!$B35=""),"",'Forecast Input'!$B35),"")</f>
        <v/>
      </c>
      <c r="C35" s="8">
        <f>IFERROR(IF(OR('Forecast Input'!$A35="",'Forecast Input'!$C35=""),"",'Forecast Input'!$C35),"")</f>
        <v/>
      </c>
      <c r="D35" s="8">
        <f>IFERROR(IF(OR('Forecast Input'!$A35="",'Forecast Input'!$D35=""),"",'Forecast Input'!$D35),"")</f>
        <v/>
      </c>
      <c r="E35" s="10">
        <f>IFERROR(IF(OR('Forecast Input'!$A35="",'Forecast Input'!$E35=""),"",'Forecast Input'!$E35),"")</f>
        <v/>
      </c>
      <c r="F35" s="8">
        <f>IFERROR(IF(OR('Forecast Input'!$A35="",'Forecast Input'!$F35=""),"",'Forecast Input'!$F35),"")</f>
        <v/>
      </c>
      <c r="G35" s="10">
        <f>IFERROR(IF(OR('Forecast Input'!$A35="",'Forecast Input'!$G35=""),"",'Forecast Input'!$G35),"")</f>
        <v/>
      </c>
      <c r="H35" s="10">
        <f>IFERROR(IF(OR('Forecast Input'!$A35="",'Forecast Input'!$L35=""),"",'Forecast Input'!$L35),"")</f>
        <v/>
      </c>
      <c r="I35" s="10">
        <f>IFERROR(IF(OR('Forecast Input'!$A35="",'Forecast Input'!$H35=""),"",'Forecast Input'!$H35),"")</f>
        <v/>
      </c>
      <c r="J35" s="8">
        <f>IFERROR(IF(OR('Forecast Input'!$A35="",'Forecast Input'!$I35=""),"",'Forecast Input'!$I35),"")</f>
        <v/>
      </c>
      <c r="K35" s="10">
        <f>IFERROR(IF(OR('Forecast Input'!$A35="",'Forecast Input'!$J35=""),"",'Forecast Input'!$J35),"")</f>
        <v/>
      </c>
      <c r="L35" s="10">
        <f>IFERROR(IF(OR('Forecast Input'!$A35="",'Forecast Input'!$M35=""),"",'Forecast Input'!$M35),"")</f>
        <v/>
      </c>
      <c r="M35" s="8">
        <f>IFERROR(IF(OR('Forecast Input'!$A35="",'Forecast Input'!$K35=""),"",'Forecast Input'!$K35),"")</f>
        <v/>
      </c>
      <c r="N35" s="8">
        <f>IFERROR(IF(OR('Forecast Input'!$A35="",'Forecast Input'!$N35=""),"",'Forecast Input'!$N35),"")</f>
        <v/>
      </c>
    </row>
    <row r="36">
      <c r="A36" s="8">
        <f>IFERROR(IF('Forecast Input'!$A36="","",'Forecast Input'!$A36),"")</f>
        <v/>
      </c>
      <c r="B36" s="9">
        <f>IFERROR(IF(OR('Forecast Input'!$A36="",'Forecast Input'!$B36=""),"",'Forecast Input'!$B36),"")</f>
        <v/>
      </c>
      <c r="C36" s="8">
        <f>IFERROR(IF(OR('Forecast Input'!$A36="",'Forecast Input'!$C36=""),"",'Forecast Input'!$C36),"")</f>
        <v/>
      </c>
      <c r="D36" s="8">
        <f>IFERROR(IF(OR('Forecast Input'!$A36="",'Forecast Input'!$D36=""),"",'Forecast Input'!$D36),"")</f>
        <v/>
      </c>
      <c r="E36" s="10">
        <f>IFERROR(IF(OR('Forecast Input'!$A36="",'Forecast Input'!$E36=""),"",'Forecast Input'!$E36),"")</f>
        <v/>
      </c>
      <c r="F36" s="8">
        <f>IFERROR(IF(OR('Forecast Input'!$A36="",'Forecast Input'!$F36=""),"",'Forecast Input'!$F36),"")</f>
        <v/>
      </c>
      <c r="G36" s="10">
        <f>IFERROR(IF(OR('Forecast Input'!$A36="",'Forecast Input'!$G36=""),"",'Forecast Input'!$G36),"")</f>
        <v/>
      </c>
      <c r="H36" s="10">
        <f>IFERROR(IF(OR('Forecast Input'!$A36="",'Forecast Input'!$L36=""),"",'Forecast Input'!$L36),"")</f>
        <v/>
      </c>
      <c r="I36" s="10">
        <f>IFERROR(IF(OR('Forecast Input'!$A36="",'Forecast Input'!$H36=""),"",'Forecast Input'!$H36),"")</f>
        <v/>
      </c>
      <c r="J36" s="8">
        <f>IFERROR(IF(OR('Forecast Input'!$A36="",'Forecast Input'!$I36=""),"",'Forecast Input'!$I36),"")</f>
        <v/>
      </c>
      <c r="K36" s="10">
        <f>IFERROR(IF(OR('Forecast Input'!$A36="",'Forecast Input'!$J36=""),"",'Forecast Input'!$J36),"")</f>
        <v/>
      </c>
      <c r="L36" s="10">
        <f>IFERROR(IF(OR('Forecast Input'!$A36="",'Forecast Input'!$M36=""),"",'Forecast Input'!$M36),"")</f>
        <v/>
      </c>
      <c r="M36" s="8">
        <f>IFERROR(IF(OR('Forecast Input'!$A36="",'Forecast Input'!$K36=""),"",'Forecast Input'!$K36),"")</f>
        <v/>
      </c>
      <c r="N36" s="8">
        <f>IFERROR(IF(OR('Forecast Input'!$A36="",'Forecast Input'!$N36=""),"",'Forecast Input'!$N36),"")</f>
        <v/>
      </c>
    </row>
    <row r="37">
      <c r="A37" s="8">
        <f>IFERROR(IF('Forecast Input'!$A37="","",'Forecast Input'!$A37),"")</f>
        <v/>
      </c>
      <c r="B37" s="9">
        <f>IFERROR(IF(OR('Forecast Input'!$A37="",'Forecast Input'!$B37=""),"",'Forecast Input'!$B37),"")</f>
        <v/>
      </c>
      <c r="C37" s="8">
        <f>IFERROR(IF(OR('Forecast Input'!$A37="",'Forecast Input'!$C37=""),"",'Forecast Input'!$C37),"")</f>
        <v/>
      </c>
      <c r="D37" s="8">
        <f>IFERROR(IF(OR('Forecast Input'!$A37="",'Forecast Input'!$D37=""),"",'Forecast Input'!$D37),"")</f>
        <v/>
      </c>
      <c r="E37" s="10">
        <f>IFERROR(IF(OR('Forecast Input'!$A37="",'Forecast Input'!$E37=""),"",'Forecast Input'!$E37),"")</f>
        <v/>
      </c>
      <c r="F37" s="8">
        <f>IFERROR(IF(OR('Forecast Input'!$A37="",'Forecast Input'!$F37=""),"",'Forecast Input'!$F37),"")</f>
        <v/>
      </c>
      <c r="G37" s="10">
        <f>IFERROR(IF(OR('Forecast Input'!$A37="",'Forecast Input'!$G37=""),"",'Forecast Input'!$G37),"")</f>
        <v/>
      </c>
      <c r="H37" s="10">
        <f>IFERROR(IF(OR('Forecast Input'!$A37="",'Forecast Input'!$L37=""),"",'Forecast Input'!$L37),"")</f>
        <v/>
      </c>
      <c r="I37" s="10">
        <f>IFERROR(IF(OR('Forecast Input'!$A37="",'Forecast Input'!$H37=""),"",'Forecast Input'!$H37),"")</f>
        <v/>
      </c>
      <c r="J37" s="8">
        <f>IFERROR(IF(OR('Forecast Input'!$A37="",'Forecast Input'!$I37=""),"",'Forecast Input'!$I37),"")</f>
        <v/>
      </c>
      <c r="K37" s="10">
        <f>IFERROR(IF(OR('Forecast Input'!$A37="",'Forecast Input'!$J37=""),"",'Forecast Input'!$J37),"")</f>
        <v/>
      </c>
      <c r="L37" s="10">
        <f>IFERROR(IF(OR('Forecast Input'!$A37="",'Forecast Input'!$M37=""),"",'Forecast Input'!$M37),"")</f>
        <v/>
      </c>
      <c r="M37" s="8">
        <f>IFERROR(IF(OR('Forecast Input'!$A37="",'Forecast Input'!$K37=""),"",'Forecast Input'!$K37),"")</f>
        <v/>
      </c>
      <c r="N37" s="8">
        <f>IFERROR(IF(OR('Forecast Input'!$A37="",'Forecast Input'!$N37=""),"",'Forecast Input'!$N37),"")</f>
        <v/>
      </c>
    </row>
    <row r="38">
      <c r="A38" s="8">
        <f>IFERROR(IF('Forecast Input'!$A38="","",'Forecast Input'!$A38),"")</f>
        <v/>
      </c>
      <c r="B38" s="9">
        <f>IFERROR(IF(OR('Forecast Input'!$A38="",'Forecast Input'!$B38=""),"",'Forecast Input'!$B38),"")</f>
        <v/>
      </c>
      <c r="C38" s="8">
        <f>IFERROR(IF(OR('Forecast Input'!$A38="",'Forecast Input'!$C38=""),"",'Forecast Input'!$C38),"")</f>
        <v/>
      </c>
      <c r="D38" s="8">
        <f>IFERROR(IF(OR('Forecast Input'!$A38="",'Forecast Input'!$D38=""),"",'Forecast Input'!$D38),"")</f>
        <v/>
      </c>
      <c r="E38" s="10">
        <f>IFERROR(IF(OR('Forecast Input'!$A38="",'Forecast Input'!$E38=""),"",'Forecast Input'!$E38),"")</f>
        <v/>
      </c>
      <c r="F38" s="8">
        <f>IFERROR(IF(OR('Forecast Input'!$A38="",'Forecast Input'!$F38=""),"",'Forecast Input'!$F38),"")</f>
        <v/>
      </c>
      <c r="G38" s="10">
        <f>IFERROR(IF(OR('Forecast Input'!$A38="",'Forecast Input'!$G38=""),"",'Forecast Input'!$G38),"")</f>
        <v/>
      </c>
      <c r="H38" s="10">
        <f>IFERROR(IF(OR('Forecast Input'!$A38="",'Forecast Input'!$L38=""),"",'Forecast Input'!$L38),"")</f>
        <v/>
      </c>
      <c r="I38" s="10">
        <f>IFERROR(IF(OR('Forecast Input'!$A38="",'Forecast Input'!$H38=""),"",'Forecast Input'!$H38),"")</f>
        <v/>
      </c>
      <c r="J38" s="8">
        <f>IFERROR(IF(OR('Forecast Input'!$A38="",'Forecast Input'!$I38=""),"",'Forecast Input'!$I38),"")</f>
        <v/>
      </c>
      <c r="K38" s="10">
        <f>IFERROR(IF(OR('Forecast Input'!$A38="",'Forecast Input'!$J38=""),"",'Forecast Input'!$J38),"")</f>
        <v/>
      </c>
      <c r="L38" s="10">
        <f>IFERROR(IF(OR('Forecast Input'!$A38="",'Forecast Input'!$M38=""),"",'Forecast Input'!$M38),"")</f>
        <v/>
      </c>
      <c r="M38" s="8">
        <f>IFERROR(IF(OR('Forecast Input'!$A38="",'Forecast Input'!$K38=""),"",'Forecast Input'!$K38),"")</f>
        <v/>
      </c>
      <c r="N38" s="8">
        <f>IFERROR(IF(OR('Forecast Input'!$A38="",'Forecast Input'!$N38=""),"",'Forecast Input'!$N38),"")</f>
        <v/>
      </c>
    </row>
    <row r="39">
      <c r="A39" s="8">
        <f>IFERROR(IF('Forecast Input'!$A39="","",'Forecast Input'!$A39),"")</f>
        <v/>
      </c>
      <c r="B39" s="9">
        <f>IFERROR(IF(OR('Forecast Input'!$A39="",'Forecast Input'!$B39=""),"",'Forecast Input'!$B39),"")</f>
        <v/>
      </c>
      <c r="C39" s="8">
        <f>IFERROR(IF(OR('Forecast Input'!$A39="",'Forecast Input'!$C39=""),"",'Forecast Input'!$C39),"")</f>
        <v/>
      </c>
      <c r="D39" s="8">
        <f>IFERROR(IF(OR('Forecast Input'!$A39="",'Forecast Input'!$D39=""),"",'Forecast Input'!$D39),"")</f>
        <v/>
      </c>
      <c r="E39" s="10">
        <f>IFERROR(IF(OR('Forecast Input'!$A39="",'Forecast Input'!$E39=""),"",'Forecast Input'!$E39),"")</f>
        <v/>
      </c>
      <c r="F39" s="8">
        <f>IFERROR(IF(OR('Forecast Input'!$A39="",'Forecast Input'!$F39=""),"",'Forecast Input'!$F39),"")</f>
        <v/>
      </c>
      <c r="G39" s="10">
        <f>IFERROR(IF(OR('Forecast Input'!$A39="",'Forecast Input'!$G39=""),"",'Forecast Input'!$G39),"")</f>
        <v/>
      </c>
      <c r="H39" s="10">
        <f>IFERROR(IF(OR('Forecast Input'!$A39="",'Forecast Input'!$L39=""),"",'Forecast Input'!$L39),"")</f>
        <v/>
      </c>
      <c r="I39" s="10">
        <f>IFERROR(IF(OR('Forecast Input'!$A39="",'Forecast Input'!$H39=""),"",'Forecast Input'!$H39),"")</f>
        <v/>
      </c>
      <c r="J39" s="8">
        <f>IFERROR(IF(OR('Forecast Input'!$A39="",'Forecast Input'!$I39=""),"",'Forecast Input'!$I39),"")</f>
        <v/>
      </c>
      <c r="K39" s="10">
        <f>IFERROR(IF(OR('Forecast Input'!$A39="",'Forecast Input'!$J39=""),"",'Forecast Input'!$J39),"")</f>
        <v/>
      </c>
      <c r="L39" s="10">
        <f>IFERROR(IF(OR('Forecast Input'!$A39="",'Forecast Input'!$M39=""),"",'Forecast Input'!$M39),"")</f>
        <v/>
      </c>
      <c r="M39" s="8">
        <f>IFERROR(IF(OR('Forecast Input'!$A39="",'Forecast Input'!$K39=""),"",'Forecast Input'!$K39),"")</f>
        <v/>
      </c>
      <c r="N39" s="8">
        <f>IFERROR(IF(OR('Forecast Input'!$A39="",'Forecast Input'!$N39=""),"",'Forecast Input'!$N39),"")</f>
        <v/>
      </c>
    </row>
    <row r="40">
      <c r="A40" s="8">
        <f>IFERROR(IF('Forecast Input'!$A40="","",'Forecast Input'!$A40),"")</f>
        <v/>
      </c>
      <c r="B40" s="9">
        <f>IFERROR(IF(OR('Forecast Input'!$A40="",'Forecast Input'!$B40=""),"",'Forecast Input'!$B40),"")</f>
        <v/>
      </c>
      <c r="C40" s="8">
        <f>IFERROR(IF(OR('Forecast Input'!$A40="",'Forecast Input'!$C40=""),"",'Forecast Input'!$C40),"")</f>
        <v/>
      </c>
      <c r="D40" s="8">
        <f>IFERROR(IF(OR('Forecast Input'!$A40="",'Forecast Input'!$D40=""),"",'Forecast Input'!$D40),"")</f>
        <v/>
      </c>
      <c r="E40" s="10">
        <f>IFERROR(IF(OR('Forecast Input'!$A40="",'Forecast Input'!$E40=""),"",'Forecast Input'!$E40),"")</f>
        <v/>
      </c>
      <c r="F40" s="8">
        <f>IFERROR(IF(OR('Forecast Input'!$A40="",'Forecast Input'!$F40=""),"",'Forecast Input'!$F40),"")</f>
        <v/>
      </c>
      <c r="G40" s="10">
        <f>IFERROR(IF(OR('Forecast Input'!$A40="",'Forecast Input'!$G40=""),"",'Forecast Input'!$G40),"")</f>
        <v/>
      </c>
      <c r="H40" s="10">
        <f>IFERROR(IF(OR('Forecast Input'!$A40="",'Forecast Input'!$L40=""),"",'Forecast Input'!$L40),"")</f>
        <v/>
      </c>
      <c r="I40" s="10">
        <f>IFERROR(IF(OR('Forecast Input'!$A40="",'Forecast Input'!$H40=""),"",'Forecast Input'!$H40),"")</f>
        <v/>
      </c>
      <c r="J40" s="8">
        <f>IFERROR(IF(OR('Forecast Input'!$A40="",'Forecast Input'!$I40=""),"",'Forecast Input'!$I40),"")</f>
        <v/>
      </c>
      <c r="K40" s="10">
        <f>IFERROR(IF(OR('Forecast Input'!$A40="",'Forecast Input'!$J40=""),"",'Forecast Input'!$J40),"")</f>
        <v/>
      </c>
      <c r="L40" s="10">
        <f>IFERROR(IF(OR('Forecast Input'!$A40="",'Forecast Input'!$M40=""),"",'Forecast Input'!$M40),"")</f>
        <v/>
      </c>
      <c r="M40" s="8">
        <f>IFERROR(IF(OR('Forecast Input'!$A40="",'Forecast Input'!$K40=""),"",'Forecast Input'!$K40),"")</f>
        <v/>
      </c>
      <c r="N40" s="8">
        <f>IFERROR(IF(OR('Forecast Input'!$A40="",'Forecast Input'!$N40=""),"",'Forecast Input'!$N40),"")</f>
        <v/>
      </c>
    </row>
    <row r="41">
      <c r="A41" s="8">
        <f>IFERROR(IF('Forecast Input'!$A41="","",'Forecast Input'!$A41),"")</f>
        <v/>
      </c>
      <c r="B41" s="9">
        <f>IFERROR(IF(OR('Forecast Input'!$A41="",'Forecast Input'!$B41=""),"",'Forecast Input'!$B41),"")</f>
        <v/>
      </c>
      <c r="C41" s="8">
        <f>IFERROR(IF(OR('Forecast Input'!$A41="",'Forecast Input'!$C41=""),"",'Forecast Input'!$C41),"")</f>
        <v/>
      </c>
      <c r="D41" s="8">
        <f>IFERROR(IF(OR('Forecast Input'!$A41="",'Forecast Input'!$D41=""),"",'Forecast Input'!$D41),"")</f>
        <v/>
      </c>
      <c r="E41" s="10">
        <f>IFERROR(IF(OR('Forecast Input'!$A41="",'Forecast Input'!$E41=""),"",'Forecast Input'!$E41),"")</f>
        <v/>
      </c>
      <c r="F41" s="8">
        <f>IFERROR(IF(OR('Forecast Input'!$A41="",'Forecast Input'!$F41=""),"",'Forecast Input'!$F41),"")</f>
        <v/>
      </c>
      <c r="G41" s="10">
        <f>IFERROR(IF(OR('Forecast Input'!$A41="",'Forecast Input'!$G41=""),"",'Forecast Input'!$G41),"")</f>
        <v/>
      </c>
      <c r="H41" s="10">
        <f>IFERROR(IF(OR('Forecast Input'!$A41="",'Forecast Input'!$L41=""),"",'Forecast Input'!$L41),"")</f>
        <v/>
      </c>
      <c r="I41" s="10">
        <f>IFERROR(IF(OR('Forecast Input'!$A41="",'Forecast Input'!$H41=""),"",'Forecast Input'!$H41),"")</f>
        <v/>
      </c>
      <c r="J41" s="8">
        <f>IFERROR(IF(OR('Forecast Input'!$A41="",'Forecast Input'!$I41=""),"",'Forecast Input'!$I41),"")</f>
        <v/>
      </c>
      <c r="K41" s="10">
        <f>IFERROR(IF(OR('Forecast Input'!$A41="",'Forecast Input'!$J41=""),"",'Forecast Input'!$J41),"")</f>
        <v/>
      </c>
      <c r="L41" s="10">
        <f>IFERROR(IF(OR('Forecast Input'!$A41="",'Forecast Input'!$M41=""),"",'Forecast Input'!$M41),"")</f>
        <v/>
      </c>
      <c r="M41" s="8">
        <f>IFERROR(IF(OR('Forecast Input'!$A41="",'Forecast Input'!$K41=""),"",'Forecast Input'!$K41),"")</f>
        <v/>
      </c>
      <c r="N41" s="8">
        <f>IFERROR(IF(OR('Forecast Input'!$A41="",'Forecast Input'!$N41=""),"",'Forecast Input'!$N41),"")</f>
        <v/>
      </c>
    </row>
    <row r="42">
      <c r="A42" s="8">
        <f>IFERROR(IF('Forecast Input'!$A42="","",'Forecast Input'!$A42),"")</f>
        <v/>
      </c>
      <c r="B42" s="9">
        <f>IFERROR(IF(OR('Forecast Input'!$A42="",'Forecast Input'!$B42=""),"",'Forecast Input'!$B42),"")</f>
        <v/>
      </c>
      <c r="C42" s="8">
        <f>IFERROR(IF(OR('Forecast Input'!$A42="",'Forecast Input'!$C42=""),"",'Forecast Input'!$C42),"")</f>
        <v/>
      </c>
      <c r="D42" s="8">
        <f>IFERROR(IF(OR('Forecast Input'!$A42="",'Forecast Input'!$D42=""),"",'Forecast Input'!$D42),"")</f>
        <v/>
      </c>
      <c r="E42" s="10">
        <f>IFERROR(IF(OR('Forecast Input'!$A42="",'Forecast Input'!$E42=""),"",'Forecast Input'!$E42),"")</f>
        <v/>
      </c>
      <c r="F42" s="8">
        <f>IFERROR(IF(OR('Forecast Input'!$A42="",'Forecast Input'!$F42=""),"",'Forecast Input'!$F42),"")</f>
        <v/>
      </c>
      <c r="G42" s="10">
        <f>IFERROR(IF(OR('Forecast Input'!$A42="",'Forecast Input'!$G42=""),"",'Forecast Input'!$G42),"")</f>
        <v/>
      </c>
      <c r="H42" s="10">
        <f>IFERROR(IF(OR('Forecast Input'!$A42="",'Forecast Input'!$L42=""),"",'Forecast Input'!$L42),"")</f>
        <v/>
      </c>
      <c r="I42" s="10">
        <f>IFERROR(IF(OR('Forecast Input'!$A42="",'Forecast Input'!$H42=""),"",'Forecast Input'!$H42),"")</f>
        <v/>
      </c>
      <c r="J42" s="8">
        <f>IFERROR(IF(OR('Forecast Input'!$A42="",'Forecast Input'!$I42=""),"",'Forecast Input'!$I42),"")</f>
        <v/>
      </c>
      <c r="K42" s="10">
        <f>IFERROR(IF(OR('Forecast Input'!$A42="",'Forecast Input'!$J42=""),"",'Forecast Input'!$J42),"")</f>
        <v/>
      </c>
      <c r="L42" s="10">
        <f>IFERROR(IF(OR('Forecast Input'!$A42="",'Forecast Input'!$M42=""),"",'Forecast Input'!$M42),"")</f>
        <v/>
      </c>
      <c r="M42" s="8">
        <f>IFERROR(IF(OR('Forecast Input'!$A42="",'Forecast Input'!$K42=""),"",'Forecast Input'!$K42),"")</f>
        <v/>
      </c>
      <c r="N42" s="8">
        <f>IFERROR(IF(OR('Forecast Input'!$A42="",'Forecast Input'!$N42=""),"",'Forecast Input'!$N42),"")</f>
        <v/>
      </c>
    </row>
    <row r="43">
      <c r="A43" s="8">
        <f>IFERROR(IF('Forecast Input'!$A43="","",'Forecast Input'!$A43),"")</f>
        <v/>
      </c>
      <c r="B43" s="9">
        <f>IFERROR(IF(OR('Forecast Input'!$A43="",'Forecast Input'!$B43=""),"",'Forecast Input'!$B43),"")</f>
        <v/>
      </c>
      <c r="C43" s="8">
        <f>IFERROR(IF(OR('Forecast Input'!$A43="",'Forecast Input'!$C43=""),"",'Forecast Input'!$C43),"")</f>
        <v/>
      </c>
      <c r="D43" s="8">
        <f>IFERROR(IF(OR('Forecast Input'!$A43="",'Forecast Input'!$D43=""),"",'Forecast Input'!$D43),"")</f>
        <v/>
      </c>
      <c r="E43" s="10">
        <f>IFERROR(IF(OR('Forecast Input'!$A43="",'Forecast Input'!$E43=""),"",'Forecast Input'!$E43),"")</f>
        <v/>
      </c>
      <c r="F43" s="8">
        <f>IFERROR(IF(OR('Forecast Input'!$A43="",'Forecast Input'!$F43=""),"",'Forecast Input'!$F43),"")</f>
        <v/>
      </c>
      <c r="G43" s="10">
        <f>IFERROR(IF(OR('Forecast Input'!$A43="",'Forecast Input'!$G43=""),"",'Forecast Input'!$G43),"")</f>
        <v/>
      </c>
      <c r="H43" s="10">
        <f>IFERROR(IF(OR('Forecast Input'!$A43="",'Forecast Input'!$L43=""),"",'Forecast Input'!$L43),"")</f>
        <v/>
      </c>
      <c r="I43" s="10">
        <f>IFERROR(IF(OR('Forecast Input'!$A43="",'Forecast Input'!$H43=""),"",'Forecast Input'!$H43),"")</f>
        <v/>
      </c>
      <c r="J43" s="8">
        <f>IFERROR(IF(OR('Forecast Input'!$A43="",'Forecast Input'!$I43=""),"",'Forecast Input'!$I43),"")</f>
        <v/>
      </c>
      <c r="K43" s="10">
        <f>IFERROR(IF(OR('Forecast Input'!$A43="",'Forecast Input'!$J43=""),"",'Forecast Input'!$J43),"")</f>
        <v/>
      </c>
      <c r="L43" s="10">
        <f>IFERROR(IF(OR('Forecast Input'!$A43="",'Forecast Input'!$M43=""),"",'Forecast Input'!$M43),"")</f>
        <v/>
      </c>
      <c r="M43" s="8">
        <f>IFERROR(IF(OR('Forecast Input'!$A43="",'Forecast Input'!$K43=""),"",'Forecast Input'!$K43),"")</f>
        <v/>
      </c>
      <c r="N43" s="8">
        <f>IFERROR(IF(OR('Forecast Input'!$A43="",'Forecast Input'!$N43=""),"",'Forecast Input'!$N43),"")</f>
        <v/>
      </c>
    </row>
    <row r="44">
      <c r="A44" s="8">
        <f>IFERROR(IF('Forecast Input'!$A44="","",'Forecast Input'!$A44),"")</f>
        <v/>
      </c>
      <c r="B44" s="9">
        <f>IFERROR(IF(OR('Forecast Input'!$A44="",'Forecast Input'!$B44=""),"",'Forecast Input'!$B44),"")</f>
        <v/>
      </c>
      <c r="C44" s="8">
        <f>IFERROR(IF(OR('Forecast Input'!$A44="",'Forecast Input'!$C44=""),"",'Forecast Input'!$C44),"")</f>
        <v/>
      </c>
      <c r="D44" s="8">
        <f>IFERROR(IF(OR('Forecast Input'!$A44="",'Forecast Input'!$D44=""),"",'Forecast Input'!$D44),"")</f>
        <v/>
      </c>
      <c r="E44" s="10">
        <f>IFERROR(IF(OR('Forecast Input'!$A44="",'Forecast Input'!$E44=""),"",'Forecast Input'!$E44),"")</f>
        <v/>
      </c>
      <c r="F44" s="8">
        <f>IFERROR(IF(OR('Forecast Input'!$A44="",'Forecast Input'!$F44=""),"",'Forecast Input'!$F44),"")</f>
        <v/>
      </c>
      <c r="G44" s="10">
        <f>IFERROR(IF(OR('Forecast Input'!$A44="",'Forecast Input'!$G44=""),"",'Forecast Input'!$G44),"")</f>
        <v/>
      </c>
      <c r="H44" s="10">
        <f>IFERROR(IF(OR('Forecast Input'!$A44="",'Forecast Input'!$L44=""),"",'Forecast Input'!$L44),"")</f>
        <v/>
      </c>
      <c r="I44" s="10">
        <f>IFERROR(IF(OR('Forecast Input'!$A44="",'Forecast Input'!$H44=""),"",'Forecast Input'!$H44),"")</f>
        <v/>
      </c>
      <c r="J44" s="8">
        <f>IFERROR(IF(OR('Forecast Input'!$A44="",'Forecast Input'!$I44=""),"",'Forecast Input'!$I44),"")</f>
        <v/>
      </c>
      <c r="K44" s="10">
        <f>IFERROR(IF(OR('Forecast Input'!$A44="",'Forecast Input'!$J44=""),"",'Forecast Input'!$J44),"")</f>
        <v/>
      </c>
      <c r="L44" s="10">
        <f>IFERROR(IF(OR('Forecast Input'!$A44="",'Forecast Input'!$M44=""),"",'Forecast Input'!$M44),"")</f>
        <v/>
      </c>
      <c r="M44" s="8">
        <f>IFERROR(IF(OR('Forecast Input'!$A44="",'Forecast Input'!$K44=""),"",'Forecast Input'!$K44),"")</f>
        <v/>
      </c>
      <c r="N44" s="8">
        <f>IFERROR(IF(OR('Forecast Input'!$A44="",'Forecast Input'!$N44=""),"",'Forecast Input'!$N44),"")</f>
        <v/>
      </c>
    </row>
    <row r="45">
      <c r="A45" s="8">
        <f>IFERROR(IF('Forecast Input'!$A45="","",'Forecast Input'!$A45),"")</f>
        <v/>
      </c>
      <c r="B45" s="9">
        <f>IFERROR(IF(OR('Forecast Input'!$A45="",'Forecast Input'!$B45=""),"",'Forecast Input'!$B45),"")</f>
        <v/>
      </c>
      <c r="C45" s="8">
        <f>IFERROR(IF(OR('Forecast Input'!$A45="",'Forecast Input'!$C45=""),"",'Forecast Input'!$C45),"")</f>
        <v/>
      </c>
      <c r="D45" s="8">
        <f>IFERROR(IF(OR('Forecast Input'!$A45="",'Forecast Input'!$D45=""),"",'Forecast Input'!$D45),"")</f>
        <v/>
      </c>
      <c r="E45" s="10">
        <f>IFERROR(IF(OR('Forecast Input'!$A45="",'Forecast Input'!$E45=""),"",'Forecast Input'!$E45),"")</f>
        <v/>
      </c>
      <c r="F45" s="8">
        <f>IFERROR(IF(OR('Forecast Input'!$A45="",'Forecast Input'!$F45=""),"",'Forecast Input'!$F45),"")</f>
        <v/>
      </c>
      <c r="G45" s="10">
        <f>IFERROR(IF(OR('Forecast Input'!$A45="",'Forecast Input'!$G45=""),"",'Forecast Input'!$G45),"")</f>
        <v/>
      </c>
      <c r="H45" s="10">
        <f>IFERROR(IF(OR('Forecast Input'!$A45="",'Forecast Input'!$L45=""),"",'Forecast Input'!$L45),"")</f>
        <v/>
      </c>
      <c r="I45" s="10">
        <f>IFERROR(IF(OR('Forecast Input'!$A45="",'Forecast Input'!$H45=""),"",'Forecast Input'!$H45),"")</f>
        <v/>
      </c>
      <c r="J45" s="8">
        <f>IFERROR(IF(OR('Forecast Input'!$A45="",'Forecast Input'!$I45=""),"",'Forecast Input'!$I45),"")</f>
        <v/>
      </c>
      <c r="K45" s="10">
        <f>IFERROR(IF(OR('Forecast Input'!$A45="",'Forecast Input'!$J45=""),"",'Forecast Input'!$J45),"")</f>
        <v/>
      </c>
      <c r="L45" s="10">
        <f>IFERROR(IF(OR('Forecast Input'!$A45="",'Forecast Input'!$M45=""),"",'Forecast Input'!$M45),"")</f>
        <v/>
      </c>
      <c r="M45" s="8">
        <f>IFERROR(IF(OR('Forecast Input'!$A45="",'Forecast Input'!$K45=""),"",'Forecast Input'!$K45),"")</f>
        <v/>
      </c>
      <c r="N45" s="8">
        <f>IFERROR(IF(OR('Forecast Input'!$A45="",'Forecast Input'!$N45=""),"",'Forecast Input'!$N45),"")</f>
        <v/>
      </c>
    </row>
    <row r="46">
      <c r="A46" s="8">
        <f>IFERROR(IF('Forecast Input'!$A46="","",'Forecast Input'!$A46),"")</f>
        <v/>
      </c>
      <c r="B46" s="9">
        <f>IFERROR(IF(OR('Forecast Input'!$A46="",'Forecast Input'!$B46=""),"",'Forecast Input'!$B46),"")</f>
        <v/>
      </c>
      <c r="C46" s="8">
        <f>IFERROR(IF(OR('Forecast Input'!$A46="",'Forecast Input'!$C46=""),"",'Forecast Input'!$C46),"")</f>
        <v/>
      </c>
      <c r="D46" s="8">
        <f>IFERROR(IF(OR('Forecast Input'!$A46="",'Forecast Input'!$D46=""),"",'Forecast Input'!$D46),"")</f>
        <v/>
      </c>
      <c r="E46" s="10">
        <f>IFERROR(IF(OR('Forecast Input'!$A46="",'Forecast Input'!$E46=""),"",'Forecast Input'!$E46),"")</f>
        <v/>
      </c>
      <c r="F46" s="8">
        <f>IFERROR(IF(OR('Forecast Input'!$A46="",'Forecast Input'!$F46=""),"",'Forecast Input'!$F46),"")</f>
        <v/>
      </c>
      <c r="G46" s="10">
        <f>IFERROR(IF(OR('Forecast Input'!$A46="",'Forecast Input'!$G46=""),"",'Forecast Input'!$G46),"")</f>
        <v/>
      </c>
      <c r="H46" s="10">
        <f>IFERROR(IF(OR('Forecast Input'!$A46="",'Forecast Input'!$L46=""),"",'Forecast Input'!$L46),"")</f>
        <v/>
      </c>
      <c r="I46" s="10">
        <f>IFERROR(IF(OR('Forecast Input'!$A46="",'Forecast Input'!$H46=""),"",'Forecast Input'!$H46),"")</f>
        <v/>
      </c>
      <c r="J46" s="8">
        <f>IFERROR(IF(OR('Forecast Input'!$A46="",'Forecast Input'!$I46=""),"",'Forecast Input'!$I46),"")</f>
        <v/>
      </c>
      <c r="K46" s="10">
        <f>IFERROR(IF(OR('Forecast Input'!$A46="",'Forecast Input'!$J46=""),"",'Forecast Input'!$J46),"")</f>
        <v/>
      </c>
      <c r="L46" s="10">
        <f>IFERROR(IF(OR('Forecast Input'!$A46="",'Forecast Input'!$M46=""),"",'Forecast Input'!$M46),"")</f>
        <v/>
      </c>
      <c r="M46" s="8">
        <f>IFERROR(IF(OR('Forecast Input'!$A46="",'Forecast Input'!$K46=""),"",'Forecast Input'!$K46),"")</f>
        <v/>
      </c>
      <c r="N46" s="8">
        <f>IFERROR(IF(OR('Forecast Input'!$A46="",'Forecast Input'!$N46=""),"",'Forecast Input'!$N46),"")</f>
        <v/>
      </c>
    </row>
    <row r="47">
      <c r="A47" s="8">
        <f>IFERROR(IF('Forecast Input'!$A47="","",'Forecast Input'!$A47),"")</f>
        <v/>
      </c>
      <c r="B47" s="9">
        <f>IFERROR(IF(OR('Forecast Input'!$A47="",'Forecast Input'!$B47=""),"",'Forecast Input'!$B47),"")</f>
        <v/>
      </c>
      <c r="C47" s="8">
        <f>IFERROR(IF(OR('Forecast Input'!$A47="",'Forecast Input'!$C47=""),"",'Forecast Input'!$C47),"")</f>
        <v/>
      </c>
      <c r="D47" s="8">
        <f>IFERROR(IF(OR('Forecast Input'!$A47="",'Forecast Input'!$D47=""),"",'Forecast Input'!$D47),"")</f>
        <v/>
      </c>
      <c r="E47" s="10">
        <f>IFERROR(IF(OR('Forecast Input'!$A47="",'Forecast Input'!$E47=""),"",'Forecast Input'!$E47),"")</f>
        <v/>
      </c>
      <c r="F47" s="8">
        <f>IFERROR(IF(OR('Forecast Input'!$A47="",'Forecast Input'!$F47=""),"",'Forecast Input'!$F47),"")</f>
        <v/>
      </c>
      <c r="G47" s="10">
        <f>IFERROR(IF(OR('Forecast Input'!$A47="",'Forecast Input'!$G47=""),"",'Forecast Input'!$G47),"")</f>
        <v/>
      </c>
      <c r="H47" s="10">
        <f>IFERROR(IF(OR('Forecast Input'!$A47="",'Forecast Input'!$L47=""),"",'Forecast Input'!$L47),"")</f>
        <v/>
      </c>
      <c r="I47" s="10">
        <f>IFERROR(IF(OR('Forecast Input'!$A47="",'Forecast Input'!$H47=""),"",'Forecast Input'!$H47),"")</f>
        <v/>
      </c>
      <c r="J47" s="8">
        <f>IFERROR(IF(OR('Forecast Input'!$A47="",'Forecast Input'!$I47=""),"",'Forecast Input'!$I47),"")</f>
        <v/>
      </c>
      <c r="K47" s="10">
        <f>IFERROR(IF(OR('Forecast Input'!$A47="",'Forecast Input'!$J47=""),"",'Forecast Input'!$J47),"")</f>
        <v/>
      </c>
      <c r="L47" s="10">
        <f>IFERROR(IF(OR('Forecast Input'!$A47="",'Forecast Input'!$M47=""),"",'Forecast Input'!$M47),"")</f>
        <v/>
      </c>
      <c r="M47" s="8">
        <f>IFERROR(IF(OR('Forecast Input'!$A47="",'Forecast Input'!$K47=""),"",'Forecast Input'!$K47),"")</f>
        <v/>
      </c>
      <c r="N47" s="8">
        <f>IFERROR(IF(OR('Forecast Input'!$A47="",'Forecast Input'!$N47=""),"",'Forecast Input'!$N47),"")</f>
        <v/>
      </c>
    </row>
    <row r="48">
      <c r="A48" s="8">
        <f>IFERROR(IF('Forecast Input'!$A48="","",'Forecast Input'!$A48),"")</f>
        <v/>
      </c>
      <c r="B48" s="9">
        <f>IFERROR(IF(OR('Forecast Input'!$A48="",'Forecast Input'!$B48=""),"",'Forecast Input'!$B48),"")</f>
        <v/>
      </c>
      <c r="C48" s="8">
        <f>IFERROR(IF(OR('Forecast Input'!$A48="",'Forecast Input'!$C48=""),"",'Forecast Input'!$C48),"")</f>
        <v/>
      </c>
      <c r="D48" s="8">
        <f>IFERROR(IF(OR('Forecast Input'!$A48="",'Forecast Input'!$D48=""),"",'Forecast Input'!$D48),"")</f>
        <v/>
      </c>
      <c r="E48" s="10">
        <f>IFERROR(IF(OR('Forecast Input'!$A48="",'Forecast Input'!$E48=""),"",'Forecast Input'!$E48),"")</f>
        <v/>
      </c>
      <c r="F48" s="8">
        <f>IFERROR(IF(OR('Forecast Input'!$A48="",'Forecast Input'!$F48=""),"",'Forecast Input'!$F48),"")</f>
        <v/>
      </c>
      <c r="G48" s="10">
        <f>IFERROR(IF(OR('Forecast Input'!$A48="",'Forecast Input'!$G48=""),"",'Forecast Input'!$G48),"")</f>
        <v/>
      </c>
      <c r="H48" s="10">
        <f>IFERROR(IF(OR('Forecast Input'!$A48="",'Forecast Input'!$L48=""),"",'Forecast Input'!$L48),"")</f>
        <v/>
      </c>
      <c r="I48" s="10">
        <f>IFERROR(IF(OR('Forecast Input'!$A48="",'Forecast Input'!$H48=""),"",'Forecast Input'!$H48),"")</f>
        <v/>
      </c>
      <c r="J48" s="8">
        <f>IFERROR(IF(OR('Forecast Input'!$A48="",'Forecast Input'!$I48=""),"",'Forecast Input'!$I48),"")</f>
        <v/>
      </c>
      <c r="K48" s="10">
        <f>IFERROR(IF(OR('Forecast Input'!$A48="",'Forecast Input'!$J48=""),"",'Forecast Input'!$J48),"")</f>
        <v/>
      </c>
      <c r="L48" s="10">
        <f>IFERROR(IF(OR('Forecast Input'!$A48="",'Forecast Input'!$M48=""),"",'Forecast Input'!$M48),"")</f>
        <v/>
      </c>
      <c r="M48" s="8">
        <f>IFERROR(IF(OR('Forecast Input'!$A48="",'Forecast Input'!$K48=""),"",'Forecast Input'!$K48),"")</f>
        <v/>
      </c>
      <c r="N48" s="8">
        <f>IFERROR(IF(OR('Forecast Input'!$A48="",'Forecast Input'!$N48=""),"",'Forecast Input'!$N48),"")</f>
        <v/>
      </c>
    </row>
    <row r="49">
      <c r="A49" s="8">
        <f>IFERROR(IF('Forecast Input'!$A49="","",'Forecast Input'!$A49),"")</f>
        <v/>
      </c>
      <c r="B49" s="9">
        <f>IFERROR(IF(OR('Forecast Input'!$A49="",'Forecast Input'!$B49=""),"",'Forecast Input'!$B49),"")</f>
        <v/>
      </c>
      <c r="C49" s="8">
        <f>IFERROR(IF(OR('Forecast Input'!$A49="",'Forecast Input'!$C49=""),"",'Forecast Input'!$C49),"")</f>
        <v/>
      </c>
      <c r="D49" s="8">
        <f>IFERROR(IF(OR('Forecast Input'!$A49="",'Forecast Input'!$D49=""),"",'Forecast Input'!$D49),"")</f>
        <v/>
      </c>
      <c r="E49" s="10">
        <f>IFERROR(IF(OR('Forecast Input'!$A49="",'Forecast Input'!$E49=""),"",'Forecast Input'!$E49),"")</f>
        <v/>
      </c>
      <c r="F49" s="8">
        <f>IFERROR(IF(OR('Forecast Input'!$A49="",'Forecast Input'!$F49=""),"",'Forecast Input'!$F49),"")</f>
        <v/>
      </c>
      <c r="G49" s="10">
        <f>IFERROR(IF(OR('Forecast Input'!$A49="",'Forecast Input'!$G49=""),"",'Forecast Input'!$G49),"")</f>
        <v/>
      </c>
      <c r="H49" s="10">
        <f>IFERROR(IF(OR('Forecast Input'!$A49="",'Forecast Input'!$L49=""),"",'Forecast Input'!$L49),"")</f>
        <v/>
      </c>
      <c r="I49" s="10">
        <f>IFERROR(IF(OR('Forecast Input'!$A49="",'Forecast Input'!$H49=""),"",'Forecast Input'!$H49),"")</f>
        <v/>
      </c>
      <c r="J49" s="8">
        <f>IFERROR(IF(OR('Forecast Input'!$A49="",'Forecast Input'!$I49=""),"",'Forecast Input'!$I49),"")</f>
        <v/>
      </c>
      <c r="K49" s="10">
        <f>IFERROR(IF(OR('Forecast Input'!$A49="",'Forecast Input'!$J49=""),"",'Forecast Input'!$J49),"")</f>
        <v/>
      </c>
      <c r="L49" s="10">
        <f>IFERROR(IF(OR('Forecast Input'!$A49="",'Forecast Input'!$M49=""),"",'Forecast Input'!$M49),"")</f>
        <v/>
      </c>
      <c r="M49" s="8">
        <f>IFERROR(IF(OR('Forecast Input'!$A49="",'Forecast Input'!$K49=""),"",'Forecast Input'!$K49),"")</f>
        <v/>
      </c>
      <c r="N49" s="8">
        <f>IFERROR(IF(OR('Forecast Input'!$A49="",'Forecast Input'!$N49=""),"",'Forecast Input'!$N49),"")</f>
        <v/>
      </c>
    </row>
    <row r="50">
      <c r="A50" s="8">
        <f>IFERROR(IF('Forecast Input'!$A50="","",'Forecast Input'!$A50),"")</f>
        <v/>
      </c>
      <c r="B50" s="9">
        <f>IFERROR(IF(OR('Forecast Input'!$A50="",'Forecast Input'!$B50=""),"",'Forecast Input'!$B50),"")</f>
        <v/>
      </c>
      <c r="C50" s="8">
        <f>IFERROR(IF(OR('Forecast Input'!$A50="",'Forecast Input'!$C50=""),"",'Forecast Input'!$C50),"")</f>
        <v/>
      </c>
      <c r="D50" s="8">
        <f>IFERROR(IF(OR('Forecast Input'!$A50="",'Forecast Input'!$D50=""),"",'Forecast Input'!$D50),"")</f>
        <v/>
      </c>
      <c r="E50" s="10">
        <f>IFERROR(IF(OR('Forecast Input'!$A50="",'Forecast Input'!$E50=""),"",'Forecast Input'!$E50),"")</f>
        <v/>
      </c>
      <c r="F50" s="8">
        <f>IFERROR(IF(OR('Forecast Input'!$A50="",'Forecast Input'!$F50=""),"",'Forecast Input'!$F50),"")</f>
        <v/>
      </c>
      <c r="G50" s="10">
        <f>IFERROR(IF(OR('Forecast Input'!$A50="",'Forecast Input'!$G50=""),"",'Forecast Input'!$G50),"")</f>
        <v/>
      </c>
      <c r="H50" s="10">
        <f>IFERROR(IF(OR('Forecast Input'!$A50="",'Forecast Input'!$L50=""),"",'Forecast Input'!$L50),"")</f>
        <v/>
      </c>
      <c r="I50" s="10">
        <f>IFERROR(IF(OR('Forecast Input'!$A50="",'Forecast Input'!$H50=""),"",'Forecast Input'!$H50),"")</f>
        <v/>
      </c>
      <c r="J50" s="8">
        <f>IFERROR(IF(OR('Forecast Input'!$A50="",'Forecast Input'!$I50=""),"",'Forecast Input'!$I50),"")</f>
        <v/>
      </c>
      <c r="K50" s="10">
        <f>IFERROR(IF(OR('Forecast Input'!$A50="",'Forecast Input'!$J50=""),"",'Forecast Input'!$J50),"")</f>
        <v/>
      </c>
      <c r="L50" s="10">
        <f>IFERROR(IF(OR('Forecast Input'!$A50="",'Forecast Input'!$M50=""),"",'Forecast Input'!$M50),"")</f>
        <v/>
      </c>
      <c r="M50" s="8">
        <f>IFERROR(IF(OR('Forecast Input'!$A50="",'Forecast Input'!$K50=""),"",'Forecast Input'!$K50),"")</f>
        <v/>
      </c>
      <c r="N50" s="8">
        <f>IFERROR(IF(OR('Forecast Input'!$A50="",'Forecast Input'!$N50=""),"",'Forecast Input'!$N50),"")</f>
        <v/>
      </c>
    </row>
    <row r="51">
      <c r="A51" s="8">
        <f>IFERROR(IF('Forecast Input'!$A51="","",'Forecast Input'!$A51),"")</f>
        <v/>
      </c>
      <c r="B51" s="9">
        <f>IFERROR(IF(OR('Forecast Input'!$A51="",'Forecast Input'!$B51=""),"",'Forecast Input'!$B51),"")</f>
        <v/>
      </c>
      <c r="C51" s="8">
        <f>IFERROR(IF(OR('Forecast Input'!$A51="",'Forecast Input'!$C51=""),"",'Forecast Input'!$C51),"")</f>
        <v/>
      </c>
      <c r="D51" s="8">
        <f>IFERROR(IF(OR('Forecast Input'!$A51="",'Forecast Input'!$D51=""),"",'Forecast Input'!$D51),"")</f>
        <v/>
      </c>
      <c r="E51" s="10">
        <f>IFERROR(IF(OR('Forecast Input'!$A51="",'Forecast Input'!$E51=""),"",'Forecast Input'!$E51),"")</f>
        <v/>
      </c>
      <c r="F51" s="8">
        <f>IFERROR(IF(OR('Forecast Input'!$A51="",'Forecast Input'!$F51=""),"",'Forecast Input'!$F51),"")</f>
        <v/>
      </c>
      <c r="G51" s="10">
        <f>IFERROR(IF(OR('Forecast Input'!$A51="",'Forecast Input'!$G51=""),"",'Forecast Input'!$G51),"")</f>
        <v/>
      </c>
      <c r="H51" s="10">
        <f>IFERROR(IF(OR('Forecast Input'!$A51="",'Forecast Input'!$L51=""),"",'Forecast Input'!$L51),"")</f>
        <v/>
      </c>
      <c r="I51" s="10">
        <f>IFERROR(IF(OR('Forecast Input'!$A51="",'Forecast Input'!$H51=""),"",'Forecast Input'!$H51),"")</f>
        <v/>
      </c>
      <c r="J51" s="8">
        <f>IFERROR(IF(OR('Forecast Input'!$A51="",'Forecast Input'!$I51=""),"",'Forecast Input'!$I51),"")</f>
        <v/>
      </c>
      <c r="K51" s="10">
        <f>IFERROR(IF(OR('Forecast Input'!$A51="",'Forecast Input'!$J51=""),"",'Forecast Input'!$J51),"")</f>
        <v/>
      </c>
      <c r="L51" s="10">
        <f>IFERROR(IF(OR('Forecast Input'!$A51="",'Forecast Input'!$M51=""),"",'Forecast Input'!$M51),"")</f>
        <v/>
      </c>
      <c r="M51" s="8">
        <f>IFERROR(IF(OR('Forecast Input'!$A51="",'Forecast Input'!$K51=""),"",'Forecast Input'!$K51),"")</f>
        <v/>
      </c>
      <c r="N51" s="8">
        <f>IFERROR(IF(OR('Forecast Input'!$A51="",'Forecast Input'!$N51=""),"",'Forecast Input'!$N51),"")</f>
        <v/>
      </c>
    </row>
    <row r="52">
      <c r="A52" s="8">
        <f>IFERROR(IF('Forecast Input'!$A52="","",'Forecast Input'!$A52),"")</f>
        <v/>
      </c>
      <c r="B52" s="9">
        <f>IFERROR(IF(OR('Forecast Input'!$A52="",'Forecast Input'!$B52=""),"",'Forecast Input'!$B52),"")</f>
        <v/>
      </c>
      <c r="C52" s="8">
        <f>IFERROR(IF(OR('Forecast Input'!$A52="",'Forecast Input'!$C52=""),"",'Forecast Input'!$C52),"")</f>
        <v/>
      </c>
      <c r="D52" s="8">
        <f>IFERROR(IF(OR('Forecast Input'!$A52="",'Forecast Input'!$D52=""),"",'Forecast Input'!$D52),"")</f>
        <v/>
      </c>
      <c r="E52" s="10">
        <f>IFERROR(IF(OR('Forecast Input'!$A52="",'Forecast Input'!$E52=""),"",'Forecast Input'!$E52),"")</f>
        <v/>
      </c>
      <c r="F52" s="8">
        <f>IFERROR(IF(OR('Forecast Input'!$A52="",'Forecast Input'!$F52=""),"",'Forecast Input'!$F52),"")</f>
        <v/>
      </c>
      <c r="G52" s="10">
        <f>IFERROR(IF(OR('Forecast Input'!$A52="",'Forecast Input'!$G52=""),"",'Forecast Input'!$G52),"")</f>
        <v/>
      </c>
      <c r="H52" s="10">
        <f>IFERROR(IF(OR('Forecast Input'!$A52="",'Forecast Input'!$L52=""),"",'Forecast Input'!$L52),"")</f>
        <v/>
      </c>
      <c r="I52" s="10">
        <f>IFERROR(IF(OR('Forecast Input'!$A52="",'Forecast Input'!$H52=""),"",'Forecast Input'!$H52),"")</f>
        <v/>
      </c>
      <c r="J52" s="8">
        <f>IFERROR(IF(OR('Forecast Input'!$A52="",'Forecast Input'!$I52=""),"",'Forecast Input'!$I52),"")</f>
        <v/>
      </c>
      <c r="K52" s="10">
        <f>IFERROR(IF(OR('Forecast Input'!$A52="",'Forecast Input'!$J52=""),"",'Forecast Input'!$J52),"")</f>
        <v/>
      </c>
      <c r="L52" s="10">
        <f>IFERROR(IF(OR('Forecast Input'!$A52="",'Forecast Input'!$M52=""),"",'Forecast Input'!$M52),"")</f>
        <v/>
      </c>
      <c r="M52" s="8">
        <f>IFERROR(IF(OR('Forecast Input'!$A52="",'Forecast Input'!$K52=""),"",'Forecast Input'!$K52),"")</f>
        <v/>
      </c>
      <c r="N52" s="8">
        <f>IFERROR(IF(OR('Forecast Input'!$A52="",'Forecast Input'!$N52=""),"",'Forecast Input'!$N52),"")</f>
        <v/>
      </c>
    </row>
    <row r="53">
      <c r="A53" s="8">
        <f>IFERROR(IF('Forecast Input'!$A53="","",'Forecast Input'!$A53),"")</f>
        <v/>
      </c>
      <c r="B53" s="9">
        <f>IFERROR(IF(OR('Forecast Input'!$A53="",'Forecast Input'!$B53=""),"",'Forecast Input'!$B53),"")</f>
        <v/>
      </c>
      <c r="C53" s="8">
        <f>IFERROR(IF(OR('Forecast Input'!$A53="",'Forecast Input'!$C53=""),"",'Forecast Input'!$C53),"")</f>
        <v/>
      </c>
      <c r="D53" s="8">
        <f>IFERROR(IF(OR('Forecast Input'!$A53="",'Forecast Input'!$D53=""),"",'Forecast Input'!$D53),"")</f>
        <v/>
      </c>
      <c r="E53" s="10">
        <f>IFERROR(IF(OR('Forecast Input'!$A53="",'Forecast Input'!$E53=""),"",'Forecast Input'!$E53),"")</f>
        <v/>
      </c>
      <c r="F53" s="8">
        <f>IFERROR(IF(OR('Forecast Input'!$A53="",'Forecast Input'!$F53=""),"",'Forecast Input'!$F53),"")</f>
        <v/>
      </c>
      <c r="G53" s="10">
        <f>IFERROR(IF(OR('Forecast Input'!$A53="",'Forecast Input'!$G53=""),"",'Forecast Input'!$G53),"")</f>
        <v/>
      </c>
      <c r="H53" s="10">
        <f>IFERROR(IF(OR('Forecast Input'!$A53="",'Forecast Input'!$L53=""),"",'Forecast Input'!$L53),"")</f>
        <v/>
      </c>
      <c r="I53" s="10">
        <f>IFERROR(IF(OR('Forecast Input'!$A53="",'Forecast Input'!$H53=""),"",'Forecast Input'!$H53),"")</f>
        <v/>
      </c>
      <c r="J53" s="8">
        <f>IFERROR(IF(OR('Forecast Input'!$A53="",'Forecast Input'!$I53=""),"",'Forecast Input'!$I53),"")</f>
        <v/>
      </c>
      <c r="K53" s="10">
        <f>IFERROR(IF(OR('Forecast Input'!$A53="",'Forecast Input'!$J53=""),"",'Forecast Input'!$J53),"")</f>
        <v/>
      </c>
      <c r="L53" s="10">
        <f>IFERROR(IF(OR('Forecast Input'!$A53="",'Forecast Input'!$M53=""),"",'Forecast Input'!$M53),"")</f>
        <v/>
      </c>
      <c r="M53" s="8">
        <f>IFERROR(IF(OR('Forecast Input'!$A53="",'Forecast Input'!$K53=""),"",'Forecast Input'!$K53),"")</f>
        <v/>
      </c>
      <c r="N53" s="8">
        <f>IFERROR(IF(OR('Forecast Input'!$A53="",'Forecast Input'!$N53=""),"",'Forecast Input'!$N53),"")</f>
        <v/>
      </c>
    </row>
    <row r="54">
      <c r="A54" s="8">
        <f>IFERROR(IF('Forecast Input'!$A54="","",'Forecast Input'!$A54),"")</f>
        <v/>
      </c>
      <c r="B54" s="9">
        <f>IFERROR(IF(OR('Forecast Input'!$A54="",'Forecast Input'!$B54=""),"",'Forecast Input'!$B54),"")</f>
        <v/>
      </c>
      <c r="C54" s="8">
        <f>IFERROR(IF(OR('Forecast Input'!$A54="",'Forecast Input'!$C54=""),"",'Forecast Input'!$C54),"")</f>
        <v/>
      </c>
      <c r="D54" s="8">
        <f>IFERROR(IF(OR('Forecast Input'!$A54="",'Forecast Input'!$D54=""),"",'Forecast Input'!$D54),"")</f>
        <v/>
      </c>
      <c r="E54" s="10">
        <f>IFERROR(IF(OR('Forecast Input'!$A54="",'Forecast Input'!$E54=""),"",'Forecast Input'!$E54),"")</f>
        <v/>
      </c>
      <c r="F54" s="8">
        <f>IFERROR(IF(OR('Forecast Input'!$A54="",'Forecast Input'!$F54=""),"",'Forecast Input'!$F54),"")</f>
        <v/>
      </c>
      <c r="G54" s="10">
        <f>IFERROR(IF(OR('Forecast Input'!$A54="",'Forecast Input'!$G54=""),"",'Forecast Input'!$G54),"")</f>
        <v/>
      </c>
      <c r="H54" s="10">
        <f>IFERROR(IF(OR('Forecast Input'!$A54="",'Forecast Input'!$L54=""),"",'Forecast Input'!$L54),"")</f>
        <v/>
      </c>
      <c r="I54" s="10">
        <f>IFERROR(IF(OR('Forecast Input'!$A54="",'Forecast Input'!$H54=""),"",'Forecast Input'!$H54),"")</f>
        <v/>
      </c>
      <c r="J54" s="8">
        <f>IFERROR(IF(OR('Forecast Input'!$A54="",'Forecast Input'!$I54=""),"",'Forecast Input'!$I54),"")</f>
        <v/>
      </c>
      <c r="K54" s="10">
        <f>IFERROR(IF(OR('Forecast Input'!$A54="",'Forecast Input'!$J54=""),"",'Forecast Input'!$J54),"")</f>
        <v/>
      </c>
      <c r="L54" s="10">
        <f>IFERROR(IF(OR('Forecast Input'!$A54="",'Forecast Input'!$M54=""),"",'Forecast Input'!$M54),"")</f>
        <v/>
      </c>
      <c r="M54" s="8">
        <f>IFERROR(IF(OR('Forecast Input'!$A54="",'Forecast Input'!$K54=""),"",'Forecast Input'!$K54),"")</f>
        <v/>
      </c>
      <c r="N54" s="8">
        <f>IFERROR(IF(OR('Forecast Input'!$A54="",'Forecast Input'!$N54=""),"",'Forecast Input'!$N54),"")</f>
        <v/>
      </c>
    </row>
    <row r="55">
      <c r="A55" s="8">
        <f>IFERROR(IF('Forecast Input'!$A55="","",'Forecast Input'!$A55),"")</f>
        <v/>
      </c>
      <c r="B55" s="9">
        <f>IFERROR(IF(OR('Forecast Input'!$A55="",'Forecast Input'!$B55=""),"",'Forecast Input'!$B55),"")</f>
        <v/>
      </c>
      <c r="C55" s="8">
        <f>IFERROR(IF(OR('Forecast Input'!$A55="",'Forecast Input'!$C55=""),"",'Forecast Input'!$C55),"")</f>
        <v/>
      </c>
      <c r="D55" s="8">
        <f>IFERROR(IF(OR('Forecast Input'!$A55="",'Forecast Input'!$D55=""),"",'Forecast Input'!$D55),"")</f>
        <v/>
      </c>
      <c r="E55" s="10">
        <f>IFERROR(IF(OR('Forecast Input'!$A55="",'Forecast Input'!$E55=""),"",'Forecast Input'!$E55),"")</f>
        <v/>
      </c>
      <c r="F55" s="8">
        <f>IFERROR(IF(OR('Forecast Input'!$A55="",'Forecast Input'!$F55=""),"",'Forecast Input'!$F55),"")</f>
        <v/>
      </c>
      <c r="G55" s="10">
        <f>IFERROR(IF(OR('Forecast Input'!$A55="",'Forecast Input'!$G55=""),"",'Forecast Input'!$G55),"")</f>
        <v/>
      </c>
      <c r="H55" s="10">
        <f>IFERROR(IF(OR('Forecast Input'!$A55="",'Forecast Input'!$L55=""),"",'Forecast Input'!$L55),"")</f>
        <v/>
      </c>
      <c r="I55" s="10">
        <f>IFERROR(IF(OR('Forecast Input'!$A55="",'Forecast Input'!$H55=""),"",'Forecast Input'!$H55),"")</f>
        <v/>
      </c>
      <c r="J55" s="8">
        <f>IFERROR(IF(OR('Forecast Input'!$A55="",'Forecast Input'!$I55=""),"",'Forecast Input'!$I55),"")</f>
        <v/>
      </c>
      <c r="K55" s="10">
        <f>IFERROR(IF(OR('Forecast Input'!$A55="",'Forecast Input'!$J55=""),"",'Forecast Input'!$J55),"")</f>
        <v/>
      </c>
      <c r="L55" s="10">
        <f>IFERROR(IF(OR('Forecast Input'!$A55="",'Forecast Input'!$M55=""),"",'Forecast Input'!$M55),"")</f>
        <v/>
      </c>
      <c r="M55" s="8">
        <f>IFERROR(IF(OR('Forecast Input'!$A55="",'Forecast Input'!$K55=""),"",'Forecast Input'!$K55),"")</f>
        <v/>
      </c>
      <c r="N55" s="8">
        <f>IFERROR(IF(OR('Forecast Input'!$A55="",'Forecast Input'!$N55=""),"",'Forecast Input'!$N55),"")</f>
        <v/>
      </c>
    </row>
    <row r="56">
      <c r="A56" s="8">
        <f>IFERROR(IF('Forecast Input'!$A56="","",'Forecast Input'!$A56),"")</f>
        <v/>
      </c>
      <c r="B56" s="9">
        <f>IFERROR(IF(OR('Forecast Input'!$A56="",'Forecast Input'!$B56=""),"",'Forecast Input'!$B56),"")</f>
        <v/>
      </c>
      <c r="C56" s="8">
        <f>IFERROR(IF(OR('Forecast Input'!$A56="",'Forecast Input'!$C56=""),"",'Forecast Input'!$C56),"")</f>
        <v/>
      </c>
      <c r="D56" s="8">
        <f>IFERROR(IF(OR('Forecast Input'!$A56="",'Forecast Input'!$D56=""),"",'Forecast Input'!$D56),"")</f>
        <v/>
      </c>
      <c r="E56" s="10">
        <f>IFERROR(IF(OR('Forecast Input'!$A56="",'Forecast Input'!$E56=""),"",'Forecast Input'!$E56),"")</f>
        <v/>
      </c>
      <c r="F56" s="8">
        <f>IFERROR(IF(OR('Forecast Input'!$A56="",'Forecast Input'!$F56=""),"",'Forecast Input'!$F56),"")</f>
        <v/>
      </c>
      <c r="G56" s="10">
        <f>IFERROR(IF(OR('Forecast Input'!$A56="",'Forecast Input'!$G56=""),"",'Forecast Input'!$G56),"")</f>
        <v/>
      </c>
      <c r="H56" s="10">
        <f>IFERROR(IF(OR('Forecast Input'!$A56="",'Forecast Input'!$L56=""),"",'Forecast Input'!$L56),"")</f>
        <v/>
      </c>
      <c r="I56" s="10">
        <f>IFERROR(IF(OR('Forecast Input'!$A56="",'Forecast Input'!$H56=""),"",'Forecast Input'!$H56),"")</f>
        <v/>
      </c>
      <c r="J56" s="8">
        <f>IFERROR(IF(OR('Forecast Input'!$A56="",'Forecast Input'!$I56=""),"",'Forecast Input'!$I56),"")</f>
        <v/>
      </c>
      <c r="K56" s="10">
        <f>IFERROR(IF(OR('Forecast Input'!$A56="",'Forecast Input'!$J56=""),"",'Forecast Input'!$J56),"")</f>
        <v/>
      </c>
      <c r="L56" s="10">
        <f>IFERROR(IF(OR('Forecast Input'!$A56="",'Forecast Input'!$M56=""),"",'Forecast Input'!$M56),"")</f>
        <v/>
      </c>
      <c r="M56" s="8">
        <f>IFERROR(IF(OR('Forecast Input'!$A56="",'Forecast Input'!$K56=""),"",'Forecast Input'!$K56),"")</f>
        <v/>
      </c>
      <c r="N56" s="8">
        <f>IFERROR(IF(OR('Forecast Input'!$A56="",'Forecast Input'!$N56=""),"",'Forecast Input'!$N56),"")</f>
        <v/>
      </c>
    </row>
    <row r="57">
      <c r="A57" s="8">
        <f>IFERROR(IF('Forecast Input'!$A57="","",'Forecast Input'!$A57),"")</f>
        <v/>
      </c>
      <c r="B57" s="9">
        <f>IFERROR(IF(OR('Forecast Input'!$A57="",'Forecast Input'!$B57=""),"",'Forecast Input'!$B57),"")</f>
        <v/>
      </c>
      <c r="C57" s="8">
        <f>IFERROR(IF(OR('Forecast Input'!$A57="",'Forecast Input'!$C57=""),"",'Forecast Input'!$C57),"")</f>
        <v/>
      </c>
      <c r="D57" s="8">
        <f>IFERROR(IF(OR('Forecast Input'!$A57="",'Forecast Input'!$D57=""),"",'Forecast Input'!$D57),"")</f>
        <v/>
      </c>
      <c r="E57" s="10">
        <f>IFERROR(IF(OR('Forecast Input'!$A57="",'Forecast Input'!$E57=""),"",'Forecast Input'!$E57),"")</f>
        <v/>
      </c>
      <c r="F57" s="8">
        <f>IFERROR(IF(OR('Forecast Input'!$A57="",'Forecast Input'!$F57=""),"",'Forecast Input'!$F57),"")</f>
        <v/>
      </c>
      <c r="G57" s="10">
        <f>IFERROR(IF(OR('Forecast Input'!$A57="",'Forecast Input'!$G57=""),"",'Forecast Input'!$G57),"")</f>
        <v/>
      </c>
      <c r="H57" s="10">
        <f>IFERROR(IF(OR('Forecast Input'!$A57="",'Forecast Input'!$L57=""),"",'Forecast Input'!$L57),"")</f>
        <v/>
      </c>
      <c r="I57" s="10">
        <f>IFERROR(IF(OR('Forecast Input'!$A57="",'Forecast Input'!$H57=""),"",'Forecast Input'!$H57),"")</f>
        <v/>
      </c>
      <c r="J57" s="8">
        <f>IFERROR(IF(OR('Forecast Input'!$A57="",'Forecast Input'!$I57=""),"",'Forecast Input'!$I57),"")</f>
        <v/>
      </c>
      <c r="K57" s="10">
        <f>IFERROR(IF(OR('Forecast Input'!$A57="",'Forecast Input'!$J57=""),"",'Forecast Input'!$J57),"")</f>
        <v/>
      </c>
      <c r="L57" s="10">
        <f>IFERROR(IF(OR('Forecast Input'!$A57="",'Forecast Input'!$M57=""),"",'Forecast Input'!$M57),"")</f>
        <v/>
      </c>
      <c r="M57" s="8">
        <f>IFERROR(IF(OR('Forecast Input'!$A57="",'Forecast Input'!$K57=""),"",'Forecast Input'!$K57),"")</f>
        <v/>
      </c>
      <c r="N57" s="8">
        <f>IFERROR(IF(OR('Forecast Input'!$A57="",'Forecast Input'!$N57=""),"",'Forecast Input'!$N57),"")</f>
        <v/>
      </c>
    </row>
    <row r="58">
      <c r="A58" s="8">
        <f>IFERROR(IF('Forecast Input'!$A58="","",'Forecast Input'!$A58),"")</f>
        <v/>
      </c>
      <c r="B58" s="9">
        <f>IFERROR(IF(OR('Forecast Input'!$A58="",'Forecast Input'!$B58=""),"",'Forecast Input'!$B58),"")</f>
        <v/>
      </c>
      <c r="C58" s="8">
        <f>IFERROR(IF(OR('Forecast Input'!$A58="",'Forecast Input'!$C58=""),"",'Forecast Input'!$C58),"")</f>
        <v/>
      </c>
      <c r="D58" s="8">
        <f>IFERROR(IF(OR('Forecast Input'!$A58="",'Forecast Input'!$D58=""),"",'Forecast Input'!$D58),"")</f>
        <v/>
      </c>
      <c r="E58" s="10">
        <f>IFERROR(IF(OR('Forecast Input'!$A58="",'Forecast Input'!$E58=""),"",'Forecast Input'!$E58),"")</f>
        <v/>
      </c>
      <c r="F58" s="8">
        <f>IFERROR(IF(OR('Forecast Input'!$A58="",'Forecast Input'!$F58=""),"",'Forecast Input'!$F58),"")</f>
        <v/>
      </c>
      <c r="G58" s="10">
        <f>IFERROR(IF(OR('Forecast Input'!$A58="",'Forecast Input'!$G58=""),"",'Forecast Input'!$G58),"")</f>
        <v/>
      </c>
      <c r="H58" s="10">
        <f>IFERROR(IF(OR('Forecast Input'!$A58="",'Forecast Input'!$L58=""),"",'Forecast Input'!$L58),"")</f>
        <v/>
      </c>
      <c r="I58" s="10">
        <f>IFERROR(IF(OR('Forecast Input'!$A58="",'Forecast Input'!$H58=""),"",'Forecast Input'!$H58),"")</f>
        <v/>
      </c>
      <c r="J58" s="8">
        <f>IFERROR(IF(OR('Forecast Input'!$A58="",'Forecast Input'!$I58=""),"",'Forecast Input'!$I58),"")</f>
        <v/>
      </c>
      <c r="K58" s="10">
        <f>IFERROR(IF(OR('Forecast Input'!$A58="",'Forecast Input'!$J58=""),"",'Forecast Input'!$J58),"")</f>
        <v/>
      </c>
      <c r="L58" s="10">
        <f>IFERROR(IF(OR('Forecast Input'!$A58="",'Forecast Input'!$M58=""),"",'Forecast Input'!$M58),"")</f>
        <v/>
      </c>
      <c r="M58" s="8">
        <f>IFERROR(IF(OR('Forecast Input'!$A58="",'Forecast Input'!$K58=""),"",'Forecast Input'!$K58),"")</f>
        <v/>
      </c>
      <c r="N58" s="8">
        <f>IFERROR(IF(OR('Forecast Input'!$A58="",'Forecast Input'!$N58=""),"",'Forecast Input'!$N58),"")</f>
        <v/>
      </c>
    </row>
    <row r="59">
      <c r="A59" s="8">
        <f>IFERROR(IF('Forecast Input'!$A59="","",'Forecast Input'!$A59),"")</f>
        <v/>
      </c>
      <c r="B59" s="9">
        <f>IFERROR(IF(OR('Forecast Input'!$A59="",'Forecast Input'!$B59=""),"",'Forecast Input'!$B59),"")</f>
        <v/>
      </c>
      <c r="C59" s="8">
        <f>IFERROR(IF(OR('Forecast Input'!$A59="",'Forecast Input'!$C59=""),"",'Forecast Input'!$C59),"")</f>
        <v/>
      </c>
      <c r="D59" s="8">
        <f>IFERROR(IF(OR('Forecast Input'!$A59="",'Forecast Input'!$D59=""),"",'Forecast Input'!$D59),"")</f>
        <v/>
      </c>
      <c r="E59" s="10">
        <f>IFERROR(IF(OR('Forecast Input'!$A59="",'Forecast Input'!$E59=""),"",'Forecast Input'!$E59),"")</f>
        <v/>
      </c>
      <c r="F59" s="8">
        <f>IFERROR(IF(OR('Forecast Input'!$A59="",'Forecast Input'!$F59=""),"",'Forecast Input'!$F59),"")</f>
        <v/>
      </c>
      <c r="G59" s="10">
        <f>IFERROR(IF(OR('Forecast Input'!$A59="",'Forecast Input'!$G59=""),"",'Forecast Input'!$G59),"")</f>
        <v/>
      </c>
      <c r="H59" s="10">
        <f>IFERROR(IF(OR('Forecast Input'!$A59="",'Forecast Input'!$L59=""),"",'Forecast Input'!$L59),"")</f>
        <v/>
      </c>
      <c r="I59" s="10">
        <f>IFERROR(IF(OR('Forecast Input'!$A59="",'Forecast Input'!$H59=""),"",'Forecast Input'!$H59),"")</f>
        <v/>
      </c>
      <c r="J59" s="8">
        <f>IFERROR(IF(OR('Forecast Input'!$A59="",'Forecast Input'!$I59=""),"",'Forecast Input'!$I59),"")</f>
        <v/>
      </c>
      <c r="K59" s="10">
        <f>IFERROR(IF(OR('Forecast Input'!$A59="",'Forecast Input'!$J59=""),"",'Forecast Input'!$J59),"")</f>
        <v/>
      </c>
      <c r="L59" s="10">
        <f>IFERROR(IF(OR('Forecast Input'!$A59="",'Forecast Input'!$M59=""),"",'Forecast Input'!$M59),"")</f>
        <v/>
      </c>
      <c r="M59" s="8">
        <f>IFERROR(IF(OR('Forecast Input'!$A59="",'Forecast Input'!$K59=""),"",'Forecast Input'!$K59),"")</f>
        <v/>
      </c>
      <c r="N59" s="8">
        <f>IFERROR(IF(OR('Forecast Input'!$A59="",'Forecast Input'!$N59=""),"",'Forecast Input'!$N59),"")</f>
        <v/>
      </c>
    </row>
    <row r="60">
      <c r="A60" s="8">
        <f>IFERROR(IF('Forecast Input'!$A60="","",'Forecast Input'!$A60),"")</f>
        <v/>
      </c>
      <c r="B60" s="9">
        <f>IFERROR(IF(OR('Forecast Input'!$A60="",'Forecast Input'!$B60=""),"",'Forecast Input'!$B60),"")</f>
        <v/>
      </c>
      <c r="C60" s="8">
        <f>IFERROR(IF(OR('Forecast Input'!$A60="",'Forecast Input'!$C60=""),"",'Forecast Input'!$C60),"")</f>
        <v/>
      </c>
      <c r="D60" s="8">
        <f>IFERROR(IF(OR('Forecast Input'!$A60="",'Forecast Input'!$D60=""),"",'Forecast Input'!$D60),"")</f>
        <v/>
      </c>
      <c r="E60" s="10">
        <f>IFERROR(IF(OR('Forecast Input'!$A60="",'Forecast Input'!$E60=""),"",'Forecast Input'!$E60),"")</f>
        <v/>
      </c>
      <c r="F60" s="8">
        <f>IFERROR(IF(OR('Forecast Input'!$A60="",'Forecast Input'!$F60=""),"",'Forecast Input'!$F60),"")</f>
        <v/>
      </c>
      <c r="G60" s="10">
        <f>IFERROR(IF(OR('Forecast Input'!$A60="",'Forecast Input'!$G60=""),"",'Forecast Input'!$G60),"")</f>
        <v/>
      </c>
      <c r="H60" s="10">
        <f>IFERROR(IF(OR('Forecast Input'!$A60="",'Forecast Input'!$L60=""),"",'Forecast Input'!$L60),"")</f>
        <v/>
      </c>
      <c r="I60" s="10">
        <f>IFERROR(IF(OR('Forecast Input'!$A60="",'Forecast Input'!$H60=""),"",'Forecast Input'!$H60),"")</f>
        <v/>
      </c>
      <c r="J60" s="8">
        <f>IFERROR(IF(OR('Forecast Input'!$A60="",'Forecast Input'!$I60=""),"",'Forecast Input'!$I60),"")</f>
        <v/>
      </c>
      <c r="K60" s="10">
        <f>IFERROR(IF(OR('Forecast Input'!$A60="",'Forecast Input'!$J60=""),"",'Forecast Input'!$J60),"")</f>
        <v/>
      </c>
      <c r="L60" s="10">
        <f>IFERROR(IF(OR('Forecast Input'!$A60="",'Forecast Input'!$M60=""),"",'Forecast Input'!$M60),"")</f>
        <v/>
      </c>
      <c r="M60" s="8">
        <f>IFERROR(IF(OR('Forecast Input'!$A60="",'Forecast Input'!$K60=""),"",'Forecast Input'!$K60),"")</f>
        <v/>
      </c>
      <c r="N60" s="8">
        <f>IFERROR(IF(OR('Forecast Input'!$A60="",'Forecast Input'!$N60=""),"",'Forecast Input'!$N60),"")</f>
        <v/>
      </c>
    </row>
    <row r="61">
      <c r="A61" s="8">
        <f>IFERROR(IF('Forecast Input'!$A61="","",'Forecast Input'!$A61),"")</f>
        <v/>
      </c>
      <c r="B61" s="9">
        <f>IFERROR(IF(OR('Forecast Input'!$A61="",'Forecast Input'!$B61=""),"",'Forecast Input'!$B61),"")</f>
        <v/>
      </c>
      <c r="C61" s="8">
        <f>IFERROR(IF(OR('Forecast Input'!$A61="",'Forecast Input'!$C61=""),"",'Forecast Input'!$C61),"")</f>
        <v/>
      </c>
      <c r="D61" s="8">
        <f>IFERROR(IF(OR('Forecast Input'!$A61="",'Forecast Input'!$D61=""),"",'Forecast Input'!$D61),"")</f>
        <v/>
      </c>
      <c r="E61" s="10">
        <f>IFERROR(IF(OR('Forecast Input'!$A61="",'Forecast Input'!$E61=""),"",'Forecast Input'!$E61),"")</f>
        <v/>
      </c>
      <c r="F61" s="8">
        <f>IFERROR(IF(OR('Forecast Input'!$A61="",'Forecast Input'!$F61=""),"",'Forecast Input'!$F61),"")</f>
        <v/>
      </c>
      <c r="G61" s="10">
        <f>IFERROR(IF(OR('Forecast Input'!$A61="",'Forecast Input'!$G61=""),"",'Forecast Input'!$G61),"")</f>
        <v/>
      </c>
      <c r="H61" s="10">
        <f>IFERROR(IF(OR('Forecast Input'!$A61="",'Forecast Input'!$L61=""),"",'Forecast Input'!$L61),"")</f>
        <v/>
      </c>
      <c r="I61" s="10">
        <f>IFERROR(IF(OR('Forecast Input'!$A61="",'Forecast Input'!$H61=""),"",'Forecast Input'!$H61),"")</f>
        <v/>
      </c>
      <c r="J61" s="8">
        <f>IFERROR(IF(OR('Forecast Input'!$A61="",'Forecast Input'!$I61=""),"",'Forecast Input'!$I61),"")</f>
        <v/>
      </c>
      <c r="K61" s="10">
        <f>IFERROR(IF(OR('Forecast Input'!$A61="",'Forecast Input'!$J61=""),"",'Forecast Input'!$J61),"")</f>
        <v/>
      </c>
      <c r="L61" s="10">
        <f>IFERROR(IF(OR('Forecast Input'!$A61="",'Forecast Input'!$M61=""),"",'Forecast Input'!$M61),"")</f>
        <v/>
      </c>
      <c r="M61" s="8">
        <f>IFERROR(IF(OR('Forecast Input'!$A61="",'Forecast Input'!$K61=""),"",'Forecast Input'!$K61),"")</f>
        <v/>
      </c>
      <c r="N61" s="8">
        <f>IFERROR(IF(OR('Forecast Input'!$A61="",'Forecast Input'!$N61=""),"",'Forecast Input'!$N61),"")</f>
        <v/>
      </c>
    </row>
    <row r="62">
      <c r="A62" s="8">
        <f>IFERROR(IF('Forecast Input'!$A62="","",'Forecast Input'!$A62),"")</f>
        <v/>
      </c>
      <c r="B62" s="9">
        <f>IFERROR(IF(OR('Forecast Input'!$A62="",'Forecast Input'!$B62=""),"",'Forecast Input'!$B62),"")</f>
        <v/>
      </c>
      <c r="C62" s="8">
        <f>IFERROR(IF(OR('Forecast Input'!$A62="",'Forecast Input'!$C62=""),"",'Forecast Input'!$C62),"")</f>
        <v/>
      </c>
      <c r="D62" s="8">
        <f>IFERROR(IF(OR('Forecast Input'!$A62="",'Forecast Input'!$D62=""),"",'Forecast Input'!$D62),"")</f>
        <v/>
      </c>
      <c r="E62" s="10">
        <f>IFERROR(IF(OR('Forecast Input'!$A62="",'Forecast Input'!$E62=""),"",'Forecast Input'!$E62),"")</f>
        <v/>
      </c>
      <c r="F62" s="8">
        <f>IFERROR(IF(OR('Forecast Input'!$A62="",'Forecast Input'!$F62=""),"",'Forecast Input'!$F62),"")</f>
        <v/>
      </c>
      <c r="G62" s="10">
        <f>IFERROR(IF(OR('Forecast Input'!$A62="",'Forecast Input'!$G62=""),"",'Forecast Input'!$G62),"")</f>
        <v/>
      </c>
      <c r="H62" s="10">
        <f>IFERROR(IF(OR('Forecast Input'!$A62="",'Forecast Input'!$L62=""),"",'Forecast Input'!$L62),"")</f>
        <v/>
      </c>
      <c r="I62" s="10">
        <f>IFERROR(IF(OR('Forecast Input'!$A62="",'Forecast Input'!$H62=""),"",'Forecast Input'!$H62),"")</f>
        <v/>
      </c>
      <c r="J62" s="8">
        <f>IFERROR(IF(OR('Forecast Input'!$A62="",'Forecast Input'!$I62=""),"",'Forecast Input'!$I62),"")</f>
        <v/>
      </c>
      <c r="K62" s="10">
        <f>IFERROR(IF(OR('Forecast Input'!$A62="",'Forecast Input'!$J62=""),"",'Forecast Input'!$J62),"")</f>
        <v/>
      </c>
      <c r="L62" s="10">
        <f>IFERROR(IF(OR('Forecast Input'!$A62="",'Forecast Input'!$M62=""),"",'Forecast Input'!$M62),"")</f>
        <v/>
      </c>
      <c r="M62" s="8">
        <f>IFERROR(IF(OR('Forecast Input'!$A62="",'Forecast Input'!$K62=""),"",'Forecast Input'!$K62),"")</f>
        <v/>
      </c>
      <c r="N62" s="8">
        <f>IFERROR(IF(OR('Forecast Input'!$A62="",'Forecast Input'!$N62=""),"",'Forecast Input'!$N62),"")</f>
        <v/>
      </c>
    </row>
    <row r="63">
      <c r="A63" s="8">
        <f>IFERROR(IF('Forecast Input'!$A63="","",'Forecast Input'!$A63),"")</f>
        <v/>
      </c>
      <c r="B63" s="9">
        <f>IFERROR(IF(OR('Forecast Input'!$A63="",'Forecast Input'!$B63=""),"",'Forecast Input'!$B63),"")</f>
        <v/>
      </c>
      <c r="C63" s="8">
        <f>IFERROR(IF(OR('Forecast Input'!$A63="",'Forecast Input'!$C63=""),"",'Forecast Input'!$C63),"")</f>
        <v/>
      </c>
      <c r="D63" s="8">
        <f>IFERROR(IF(OR('Forecast Input'!$A63="",'Forecast Input'!$D63=""),"",'Forecast Input'!$D63),"")</f>
        <v/>
      </c>
      <c r="E63" s="10">
        <f>IFERROR(IF(OR('Forecast Input'!$A63="",'Forecast Input'!$E63=""),"",'Forecast Input'!$E63),"")</f>
        <v/>
      </c>
      <c r="F63" s="8">
        <f>IFERROR(IF(OR('Forecast Input'!$A63="",'Forecast Input'!$F63=""),"",'Forecast Input'!$F63),"")</f>
        <v/>
      </c>
      <c r="G63" s="10">
        <f>IFERROR(IF(OR('Forecast Input'!$A63="",'Forecast Input'!$G63=""),"",'Forecast Input'!$G63),"")</f>
        <v/>
      </c>
      <c r="H63" s="10">
        <f>IFERROR(IF(OR('Forecast Input'!$A63="",'Forecast Input'!$L63=""),"",'Forecast Input'!$L63),"")</f>
        <v/>
      </c>
      <c r="I63" s="10">
        <f>IFERROR(IF(OR('Forecast Input'!$A63="",'Forecast Input'!$H63=""),"",'Forecast Input'!$H63),"")</f>
        <v/>
      </c>
      <c r="J63" s="8">
        <f>IFERROR(IF(OR('Forecast Input'!$A63="",'Forecast Input'!$I63=""),"",'Forecast Input'!$I63),"")</f>
        <v/>
      </c>
      <c r="K63" s="10">
        <f>IFERROR(IF(OR('Forecast Input'!$A63="",'Forecast Input'!$J63=""),"",'Forecast Input'!$J63),"")</f>
        <v/>
      </c>
      <c r="L63" s="10">
        <f>IFERROR(IF(OR('Forecast Input'!$A63="",'Forecast Input'!$M63=""),"",'Forecast Input'!$M63),"")</f>
        <v/>
      </c>
      <c r="M63" s="8">
        <f>IFERROR(IF(OR('Forecast Input'!$A63="",'Forecast Input'!$K63=""),"",'Forecast Input'!$K63),"")</f>
        <v/>
      </c>
      <c r="N63" s="8">
        <f>IFERROR(IF(OR('Forecast Input'!$A63="",'Forecast Input'!$N63=""),"",'Forecast Input'!$N63),"")</f>
        <v/>
      </c>
    </row>
    <row r="64">
      <c r="A64" s="8">
        <f>IFERROR(IF('Forecast Input'!$A64="","",'Forecast Input'!$A64),"")</f>
        <v/>
      </c>
      <c r="B64" s="9">
        <f>IFERROR(IF(OR('Forecast Input'!$A64="",'Forecast Input'!$B64=""),"",'Forecast Input'!$B64),"")</f>
        <v/>
      </c>
      <c r="C64" s="8">
        <f>IFERROR(IF(OR('Forecast Input'!$A64="",'Forecast Input'!$C64=""),"",'Forecast Input'!$C64),"")</f>
        <v/>
      </c>
      <c r="D64" s="8">
        <f>IFERROR(IF(OR('Forecast Input'!$A64="",'Forecast Input'!$D64=""),"",'Forecast Input'!$D64),"")</f>
        <v/>
      </c>
      <c r="E64" s="10">
        <f>IFERROR(IF(OR('Forecast Input'!$A64="",'Forecast Input'!$E64=""),"",'Forecast Input'!$E64),"")</f>
        <v/>
      </c>
      <c r="F64" s="8">
        <f>IFERROR(IF(OR('Forecast Input'!$A64="",'Forecast Input'!$F64=""),"",'Forecast Input'!$F64),"")</f>
        <v/>
      </c>
      <c r="G64" s="10">
        <f>IFERROR(IF(OR('Forecast Input'!$A64="",'Forecast Input'!$G64=""),"",'Forecast Input'!$G64),"")</f>
        <v/>
      </c>
      <c r="H64" s="10">
        <f>IFERROR(IF(OR('Forecast Input'!$A64="",'Forecast Input'!$L64=""),"",'Forecast Input'!$L64),"")</f>
        <v/>
      </c>
      <c r="I64" s="10">
        <f>IFERROR(IF(OR('Forecast Input'!$A64="",'Forecast Input'!$H64=""),"",'Forecast Input'!$H64),"")</f>
        <v/>
      </c>
      <c r="J64" s="8">
        <f>IFERROR(IF(OR('Forecast Input'!$A64="",'Forecast Input'!$I64=""),"",'Forecast Input'!$I64),"")</f>
        <v/>
      </c>
      <c r="K64" s="10">
        <f>IFERROR(IF(OR('Forecast Input'!$A64="",'Forecast Input'!$J64=""),"",'Forecast Input'!$J64),"")</f>
        <v/>
      </c>
      <c r="L64" s="10">
        <f>IFERROR(IF(OR('Forecast Input'!$A64="",'Forecast Input'!$M64=""),"",'Forecast Input'!$M64),"")</f>
        <v/>
      </c>
      <c r="M64" s="8">
        <f>IFERROR(IF(OR('Forecast Input'!$A64="",'Forecast Input'!$K64=""),"",'Forecast Input'!$K64),"")</f>
        <v/>
      </c>
      <c r="N64" s="8">
        <f>IFERROR(IF(OR('Forecast Input'!$A64="",'Forecast Input'!$N64=""),"",'Forecast Input'!$N64),"")</f>
        <v/>
      </c>
    </row>
    <row r="65">
      <c r="A65" s="8">
        <f>IFERROR(IF('Forecast Input'!$A65="","",'Forecast Input'!$A65),"")</f>
        <v/>
      </c>
      <c r="B65" s="9">
        <f>IFERROR(IF(OR('Forecast Input'!$A65="",'Forecast Input'!$B65=""),"",'Forecast Input'!$B65),"")</f>
        <v/>
      </c>
      <c r="C65" s="8">
        <f>IFERROR(IF(OR('Forecast Input'!$A65="",'Forecast Input'!$C65=""),"",'Forecast Input'!$C65),"")</f>
        <v/>
      </c>
      <c r="D65" s="8">
        <f>IFERROR(IF(OR('Forecast Input'!$A65="",'Forecast Input'!$D65=""),"",'Forecast Input'!$D65),"")</f>
        <v/>
      </c>
      <c r="E65" s="10">
        <f>IFERROR(IF(OR('Forecast Input'!$A65="",'Forecast Input'!$E65=""),"",'Forecast Input'!$E65),"")</f>
        <v/>
      </c>
      <c r="F65" s="8">
        <f>IFERROR(IF(OR('Forecast Input'!$A65="",'Forecast Input'!$F65=""),"",'Forecast Input'!$F65),"")</f>
        <v/>
      </c>
      <c r="G65" s="10">
        <f>IFERROR(IF(OR('Forecast Input'!$A65="",'Forecast Input'!$G65=""),"",'Forecast Input'!$G65),"")</f>
        <v/>
      </c>
      <c r="H65" s="10">
        <f>IFERROR(IF(OR('Forecast Input'!$A65="",'Forecast Input'!$L65=""),"",'Forecast Input'!$L65),"")</f>
        <v/>
      </c>
      <c r="I65" s="10">
        <f>IFERROR(IF(OR('Forecast Input'!$A65="",'Forecast Input'!$H65=""),"",'Forecast Input'!$H65),"")</f>
        <v/>
      </c>
      <c r="J65" s="8">
        <f>IFERROR(IF(OR('Forecast Input'!$A65="",'Forecast Input'!$I65=""),"",'Forecast Input'!$I65),"")</f>
        <v/>
      </c>
      <c r="K65" s="10">
        <f>IFERROR(IF(OR('Forecast Input'!$A65="",'Forecast Input'!$J65=""),"",'Forecast Input'!$J65),"")</f>
        <v/>
      </c>
      <c r="L65" s="10">
        <f>IFERROR(IF(OR('Forecast Input'!$A65="",'Forecast Input'!$M65=""),"",'Forecast Input'!$M65),"")</f>
        <v/>
      </c>
      <c r="M65" s="8">
        <f>IFERROR(IF(OR('Forecast Input'!$A65="",'Forecast Input'!$K65=""),"",'Forecast Input'!$K65),"")</f>
        <v/>
      </c>
      <c r="N65" s="8">
        <f>IFERROR(IF(OR('Forecast Input'!$A65="",'Forecast Input'!$N65=""),"",'Forecast Input'!$N65),"")</f>
        <v/>
      </c>
    </row>
    <row r="66">
      <c r="A66" s="8">
        <f>IFERROR(IF('Forecast Input'!$A66="","",'Forecast Input'!$A66),"")</f>
        <v/>
      </c>
      <c r="B66" s="9">
        <f>IFERROR(IF(OR('Forecast Input'!$A66="",'Forecast Input'!$B66=""),"",'Forecast Input'!$B66),"")</f>
        <v/>
      </c>
      <c r="C66" s="8">
        <f>IFERROR(IF(OR('Forecast Input'!$A66="",'Forecast Input'!$C66=""),"",'Forecast Input'!$C66),"")</f>
        <v/>
      </c>
      <c r="D66" s="8">
        <f>IFERROR(IF(OR('Forecast Input'!$A66="",'Forecast Input'!$D66=""),"",'Forecast Input'!$D66),"")</f>
        <v/>
      </c>
      <c r="E66" s="10">
        <f>IFERROR(IF(OR('Forecast Input'!$A66="",'Forecast Input'!$E66=""),"",'Forecast Input'!$E66),"")</f>
        <v/>
      </c>
      <c r="F66" s="8">
        <f>IFERROR(IF(OR('Forecast Input'!$A66="",'Forecast Input'!$F66=""),"",'Forecast Input'!$F66),"")</f>
        <v/>
      </c>
      <c r="G66" s="10">
        <f>IFERROR(IF(OR('Forecast Input'!$A66="",'Forecast Input'!$G66=""),"",'Forecast Input'!$G66),"")</f>
        <v/>
      </c>
      <c r="H66" s="10">
        <f>IFERROR(IF(OR('Forecast Input'!$A66="",'Forecast Input'!$L66=""),"",'Forecast Input'!$L66),"")</f>
        <v/>
      </c>
      <c r="I66" s="10">
        <f>IFERROR(IF(OR('Forecast Input'!$A66="",'Forecast Input'!$H66=""),"",'Forecast Input'!$H66),"")</f>
        <v/>
      </c>
      <c r="J66" s="8">
        <f>IFERROR(IF(OR('Forecast Input'!$A66="",'Forecast Input'!$I66=""),"",'Forecast Input'!$I66),"")</f>
        <v/>
      </c>
      <c r="K66" s="10">
        <f>IFERROR(IF(OR('Forecast Input'!$A66="",'Forecast Input'!$J66=""),"",'Forecast Input'!$J66),"")</f>
        <v/>
      </c>
      <c r="L66" s="10">
        <f>IFERROR(IF(OR('Forecast Input'!$A66="",'Forecast Input'!$M66=""),"",'Forecast Input'!$M66),"")</f>
        <v/>
      </c>
      <c r="M66" s="8">
        <f>IFERROR(IF(OR('Forecast Input'!$A66="",'Forecast Input'!$K66=""),"",'Forecast Input'!$K66),"")</f>
        <v/>
      </c>
      <c r="N66" s="8">
        <f>IFERROR(IF(OR('Forecast Input'!$A66="",'Forecast Input'!$N66=""),"",'Forecast Input'!$N66),"")</f>
        <v/>
      </c>
    </row>
    <row r="67">
      <c r="A67" s="8">
        <f>IFERROR(IF('Forecast Input'!$A67="","",'Forecast Input'!$A67),"")</f>
        <v/>
      </c>
      <c r="B67" s="9">
        <f>IFERROR(IF(OR('Forecast Input'!$A67="",'Forecast Input'!$B67=""),"",'Forecast Input'!$B67),"")</f>
        <v/>
      </c>
      <c r="C67" s="8">
        <f>IFERROR(IF(OR('Forecast Input'!$A67="",'Forecast Input'!$C67=""),"",'Forecast Input'!$C67),"")</f>
        <v/>
      </c>
      <c r="D67" s="8">
        <f>IFERROR(IF(OR('Forecast Input'!$A67="",'Forecast Input'!$D67=""),"",'Forecast Input'!$D67),"")</f>
        <v/>
      </c>
      <c r="E67" s="10">
        <f>IFERROR(IF(OR('Forecast Input'!$A67="",'Forecast Input'!$E67=""),"",'Forecast Input'!$E67),"")</f>
        <v/>
      </c>
      <c r="F67" s="8">
        <f>IFERROR(IF(OR('Forecast Input'!$A67="",'Forecast Input'!$F67=""),"",'Forecast Input'!$F67),"")</f>
        <v/>
      </c>
      <c r="G67" s="10">
        <f>IFERROR(IF(OR('Forecast Input'!$A67="",'Forecast Input'!$G67=""),"",'Forecast Input'!$G67),"")</f>
        <v/>
      </c>
      <c r="H67" s="10">
        <f>IFERROR(IF(OR('Forecast Input'!$A67="",'Forecast Input'!$L67=""),"",'Forecast Input'!$L67),"")</f>
        <v/>
      </c>
      <c r="I67" s="10">
        <f>IFERROR(IF(OR('Forecast Input'!$A67="",'Forecast Input'!$H67=""),"",'Forecast Input'!$H67),"")</f>
        <v/>
      </c>
      <c r="J67" s="8">
        <f>IFERROR(IF(OR('Forecast Input'!$A67="",'Forecast Input'!$I67=""),"",'Forecast Input'!$I67),"")</f>
        <v/>
      </c>
      <c r="K67" s="10">
        <f>IFERROR(IF(OR('Forecast Input'!$A67="",'Forecast Input'!$J67=""),"",'Forecast Input'!$J67),"")</f>
        <v/>
      </c>
      <c r="L67" s="10">
        <f>IFERROR(IF(OR('Forecast Input'!$A67="",'Forecast Input'!$M67=""),"",'Forecast Input'!$M67),"")</f>
        <v/>
      </c>
      <c r="M67" s="8">
        <f>IFERROR(IF(OR('Forecast Input'!$A67="",'Forecast Input'!$K67=""),"",'Forecast Input'!$K67),"")</f>
        <v/>
      </c>
      <c r="N67" s="8">
        <f>IFERROR(IF(OR('Forecast Input'!$A67="",'Forecast Input'!$N67=""),"",'Forecast Input'!$N67),"")</f>
        <v/>
      </c>
    </row>
    <row r="68">
      <c r="A68" s="8">
        <f>IFERROR(IF('Forecast Input'!$A68="","",'Forecast Input'!$A68),"")</f>
        <v/>
      </c>
      <c r="B68" s="9">
        <f>IFERROR(IF(OR('Forecast Input'!$A68="",'Forecast Input'!$B68=""),"",'Forecast Input'!$B68),"")</f>
        <v/>
      </c>
      <c r="C68" s="8">
        <f>IFERROR(IF(OR('Forecast Input'!$A68="",'Forecast Input'!$C68=""),"",'Forecast Input'!$C68),"")</f>
        <v/>
      </c>
      <c r="D68" s="8">
        <f>IFERROR(IF(OR('Forecast Input'!$A68="",'Forecast Input'!$D68=""),"",'Forecast Input'!$D68),"")</f>
        <v/>
      </c>
      <c r="E68" s="10">
        <f>IFERROR(IF(OR('Forecast Input'!$A68="",'Forecast Input'!$E68=""),"",'Forecast Input'!$E68),"")</f>
        <v/>
      </c>
      <c r="F68" s="8">
        <f>IFERROR(IF(OR('Forecast Input'!$A68="",'Forecast Input'!$F68=""),"",'Forecast Input'!$F68),"")</f>
        <v/>
      </c>
      <c r="G68" s="10">
        <f>IFERROR(IF(OR('Forecast Input'!$A68="",'Forecast Input'!$G68=""),"",'Forecast Input'!$G68),"")</f>
        <v/>
      </c>
      <c r="H68" s="10">
        <f>IFERROR(IF(OR('Forecast Input'!$A68="",'Forecast Input'!$L68=""),"",'Forecast Input'!$L68),"")</f>
        <v/>
      </c>
      <c r="I68" s="10">
        <f>IFERROR(IF(OR('Forecast Input'!$A68="",'Forecast Input'!$H68=""),"",'Forecast Input'!$H68),"")</f>
        <v/>
      </c>
      <c r="J68" s="8">
        <f>IFERROR(IF(OR('Forecast Input'!$A68="",'Forecast Input'!$I68=""),"",'Forecast Input'!$I68),"")</f>
        <v/>
      </c>
      <c r="K68" s="10">
        <f>IFERROR(IF(OR('Forecast Input'!$A68="",'Forecast Input'!$J68=""),"",'Forecast Input'!$J68),"")</f>
        <v/>
      </c>
      <c r="L68" s="10">
        <f>IFERROR(IF(OR('Forecast Input'!$A68="",'Forecast Input'!$M68=""),"",'Forecast Input'!$M68),"")</f>
        <v/>
      </c>
      <c r="M68" s="8">
        <f>IFERROR(IF(OR('Forecast Input'!$A68="",'Forecast Input'!$K68=""),"",'Forecast Input'!$K68),"")</f>
        <v/>
      </c>
      <c r="N68" s="8">
        <f>IFERROR(IF(OR('Forecast Input'!$A68="",'Forecast Input'!$N68=""),"",'Forecast Input'!$N68),"")</f>
        <v/>
      </c>
    </row>
    <row r="69">
      <c r="A69" s="8">
        <f>IFERROR(IF('Forecast Input'!$A69="","",'Forecast Input'!$A69),"")</f>
        <v/>
      </c>
      <c r="B69" s="9">
        <f>IFERROR(IF(OR('Forecast Input'!$A69="",'Forecast Input'!$B69=""),"",'Forecast Input'!$B69),"")</f>
        <v/>
      </c>
      <c r="C69" s="8">
        <f>IFERROR(IF(OR('Forecast Input'!$A69="",'Forecast Input'!$C69=""),"",'Forecast Input'!$C69),"")</f>
        <v/>
      </c>
      <c r="D69" s="8">
        <f>IFERROR(IF(OR('Forecast Input'!$A69="",'Forecast Input'!$D69=""),"",'Forecast Input'!$D69),"")</f>
        <v/>
      </c>
      <c r="E69" s="10">
        <f>IFERROR(IF(OR('Forecast Input'!$A69="",'Forecast Input'!$E69=""),"",'Forecast Input'!$E69),"")</f>
        <v/>
      </c>
      <c r="F69" s="8">
        <f>IFERROR(IF(OR('Forecast Input'!$A69="",'Forecast Input'!$F69=""),"",'Forecast Input'!$F69),"")</f>
        <v/>
      </c>
      <c r="G69" s="10">
        <f>IFERROR(IF(OR('Forecast Input'!$A69="",'Forecast Input'!$G69=""),"",'Forecast Input'!$G69),"")</f>
        <v/>
      </c>
      <c r="H69" s="10">
        <f>IFERROR(IF(OR('Forecast Input'!$A69="",'Forecast Input'!$L69=""),"",'Forecast Input'!$L69),"")</f>
        <v/>
      </c>
      <c r="I69" s="10">
        <f>IFERROR(IF(OR('Forecast Input'!$A69="",'Forecast Input'!$H69=""),"",'Forecast Input'!$H69),"")</f>
        <v/>
      </c>
      <c r="J69" s="8">
        <f>IFERROR(IF(OR('Forecast Input'!$A69="",'Forecast Input'!$I69=""),"",'Forecast Input'!$I69),"")</f>
        <v/>
      </c>
      <c r="K69" s="10">
        <f>IFERROR(IF(OR('Forecast Input'!$A69="",'Forecast Input'!$J69=""),"",'Forecast Input'!$J69),"")</f>
        <v/>
      </c>
      <c r="L69" s="10">
        <f>IFERROR(IF(OR('Forecast Input'!$A69="",'Forecast Input'!$M69=""),"",'Forecast Input'!$M69),"")</f>
        <v/>
      </c>
      <c r="M69" s="8">
        <f>IFERROR(IF(OR('Forecast Input'!$A69="",'Forecast Input'!$K69=""),"",'Forecast Input'!$K69),"")</f>
        <v/>
      </c>
      <c r="N69" s="8">
        <f>IFERROR(IF(OR('Forecast Input'!$A69="",'Forecast Input'!$N69=""),"",'Forecast Input'!$N69),"")</f>
        <v/>
      </c>
    </row>
    <row r="70">
      <c r="A70" s="8">
        <f>IFERROR(IF('Forecast Input'!$A70="","",'Forecast Input'!$A70),"")</f>
        <v/>
      </c>
      <c r="B70" s="9">
        <f>IFERROR(IF(OR('Forecast Input'!$A70="",'Forecast Input'!$B70=""),"",'Forecast Input'!$B70),"")</f>
        <v/>
      </c>
      <c r="C70" s="8">
        <f>IFERROR(IF(OR('Forecast Input'!$A70="",'Forecast Input'!$C70=""),"",'Forecast Input'!$C70),"")</f>
        <v/>
      </c>
      <c r="D70" s="8">
        <f>IFERROR(IF(OR('Forecast Input'!$A70="",'Forecast Input'!$D70=""),"",'Forecast Input'!$D70),"")</f>
        <v/>
      </c>
      <c r="E70" s="10">
        <f>IFERROR(IF(OR('Forecast Input'!$A70="",'Forecast Input'!$E70=""),"",'Forecast Input'!$E70),"")</f>
        <v/>
      </c>
      <c r="F70" s="8">
        <f>IFERROR(IF(OR('Forecast Input'!$A70="",'Forecast Input'!$F70=""),"",'Forecast Input'!$F70),"")</f>
        <v/>
      </c>
      <c r="G70" s="10">
        <f>IFERROR(IF(OR('Forecast Input'!$A70="",'Forecast Input'!$G70=""),"",'Forecast Input'!$G70),"")</f>
        <v/>
      </c>
      <c r="H70" s="10">
        <f>IFERROR(IF(OR('Forecast Input'!$A70="",'Forecast Input'!$L70=""),"",'Forecast Input'!$L70),"")</f>
        <v/>
      </c>
      <c r="I70" s="10">
        <f>IFERROR(IF(OR('Forecast Input'!$A70="",'Forecast Input'!$H70=""),"",'Forecast Input'!$H70),"")</f>
        <v/>
      </c>
      <c r="J70" s="8">
        <f>IFERROR(IF(OR('Forecast Input'!$A70="",'Forecast Input'!$I70=""),"",'Forecast Input'!$I70),"")</f>
        <v/>
      </c>
      <c r="K70" s="10">
        <f>IFERROR(IF(OR('Forecast Input'!$A70="",'Forecast Input'!$J70=""),"",'Forecast Input'!$J70),"")</f>
        <v/>
      </c>
      <c r="L70" s="10">
        <f>IFERROR(IF(OR('Forecast Input'!$A70="",'Forecast Input'!$M70=""),"",'Forecast Input'!$M70),"")</f>
        <v/>
      </c>
      <c r="M70" s="8">
        <f>IFERROR(IF(OR('Forecast Input'!$A70="",'Forecast Input'!$K70=""),"",'Forecast Input'!$K70),"")</f>
        <v/>
      </c>
      <c r="N70" s="8">
        <f>IFERROR(IF(OR('Forecast Input'!$A70="",'Forecast Input'!$N70=""),"",'Forecast Input'!$N70),"")</f>
        <v/>
      </c>
    </row>
    <row r="71">
      <c r="A71" s="8">
        <f>IFERROR(IF('Forecast Input'!$A71="","",'Forecast Input'!$A71),"")</f>
        <v/>
      </c>
      <c r="B71" s="9">
        <f>IFERROR(IF(OR('Forecast Input'!$A71="",'Forecast Input'!$B71=""),"",'Forecast Input'!$B71),"")</f>
        <v/>
      </c>
      <c r="C71" s="8">
        <f>IFERROR(IF(OR('Forecast Input'!$A71="",'Forecast Input'!$C71=""),"",'Forecast Input'!$C71),"")</f>
        <v/>
      </c>
      <c r="D71" s="8">
        <f>IFERROR(IF(OR('Forecast Input'!$A71="",'Forecast Input'!$D71=""),"",'Forecast Input'!$D71),"")</f>
        <v/>
      </c>
      <c r="E71" s="10">
        <f>IFERROR(IF(OR('Forecast Input'!$A71="",'Forecast Input'!$E71=""),"",'Forecast Input'!$E71),"")</f>
        <v/>
      </c>
      <c r="F71" s="8">
        <f>IFERROR(IF(OR('Forecast Input'!$A71="",'Forecast Input'!$F71=""),"",'Forecast Input'!$F71),"")</f>
        <v/>
      </c>
      <c r="G71" s="10">
        <f>IFERROR(IF(OR('Forecast Input'!$A71="",'Forecast Input'!$G71=""),"",'Forecast Input'!$G71),"")</f>
        <v/>
      </c>
      <c r="H71" s="10">
        <f>IFERROR(IF(OR('Forecast Input'!$A71="",'Forecast Input'!$L71=""),"",'Forecast Input'!$L71),"")</f>
        <v/>
      </c>
      <c r="I71" s="10">
        <f>IFERROR(IF(OR('Forecast Input'!$A71="",'Forecast Input'!$H71=""),"",'Forecast Input'!$H71),"")</f>
        <v/>
      </c>
      <c r="J71" s="8">
        <f>IFERROR(IF(OR('Forecast Input'!$A71="",'Forecast Input'!$I71=""),"",'Forecast Input'!$I71),"")</f>
        <v/>
      </c>
      <c r="K71" s="10">
        <f>IFERROR(IF(OR('Forecast Input'!$A71="",'Forecast Input'!$J71=""),"",'Forecast Input'!$J71),"")</f>
        <v/>
      </c>
      <c r="L71" s="10">
        <f>IFERROR(IF(OR('Forecast Input'!$A71="",'Forecast Input'!$M71=""),"",'Forecast Input'!$M71),"")</f>
        <v/>
      </c>
      <c r="M71" s="8">
        <f>IFERROR(IF(OR('Forecast Input'!$A71="",'Forecast Input'!$K71=""),"",'Forecast Input'!$K71),"")</f>
        <v/>
      </c>
      <c r="N71" s="8">
        <f>IFERROR(IF(OR('Forecast Input'!$A71="",'Forecast Input'!$N71=""),"",'Forecast Input'!$N71),"")</f>
        <v/>
      </c>
    </row>
    <row r="72">
      <c r="A72" s="8">
        <f>IFERROR(IF('Forecast Input'!$A72="","",'Forecast Input'!$A72),"")</f>
        <v/>
      </c>
      <c r="B72" s="9">
        <f>IFERROR(IF(OR('Forecast Input'!$A72="",'Forecast Input'!$B72=""),"",'Forecast Input'!$B72),"")</f>
        <v/>
      </c>
      <c r="C72" s="8">
        <f>IFERROR(IF(OR('Forecast Input'!$A72="",'Forecast Input'!$C72=""),"",'Forecast Input'!$C72),"")</f>
        <v/>
      </c>
      <c r="D72" s="8">
        <f>IFERROR(IF(OR('Forecast Input'!$A72="",'Forecast Input'!$D72=""),"",'Forecast Input'!$D72),"")</f>
        <v/>
      </c>
      <c r="E72" s="10">
        <f>IFERROR(IF(OR('Forecast Input'!$A72="",'Forecast Input'!$E72=""),"",'Forecast Input'!$E72),"")</f>
        <v/>
      </c>
      <c r="F72" s="8">
        <f>IFERROR(IF(OR('Forecast Input'!$A72="",'Forecast Input'!$F72=""),"",'Forecast Input'!$F72),"")</f>
        <v/>
      </c>
      <c r="G72" s="10">
        <f>IFERROR(IF(OR('Forecast Input'!$A72="",'Forecast Input'!$G72=""),"",'Forecast Input'!$G72),"")</f>
        <v/>
      </c>
      <c r="H72" s="10">
        <f>IFERROR(IF(OR('Forecast Input'!$A72="",'Forecast Input'!$L72=""),"",'Forecast Input'!$L72),"")</f>
        <v/>
      </c>
      <c r="I72" s="10">
        <f>IFERROR(IF(OR('Forecast Input'!$A72="",'Forecast Input'!$H72=""),"",'Forecast Input'!$H72),"")</f>
        <v/>
      </c>
      <c r="J72" s="8">
        <f>IFERROR(IF(OR('Forecast Input'!$A72="",'Forecast Input'!$I72=""),"",'Forecast Input'!$I72),"")</f>
        <v/>
      </c>
      <c r="K72" s="10">
        <f>IFERROR(IF(OR('Forecast Input'!$A72="",'Forecast Input'!$J72=""),"",'Forecast Input'!$J72),"")</f>
        <v/>
      </c>
      <c r="L72" s="10">
        <f>IFERROR(IF(OR('Forecast Input'!$A72="",'Forecast Input'!$M72=""),"",'Forecast Input'!$M72),"")</f>
        <v/>
      </c>
      <c r="M72" s="8">
        <f>IFERROR(IF(OR('Forecast Input'!$A72="",'Forecast Input'!$K72=""),"",'Forecast Input'!$K72),"")</f>
        <v/>
      </c>
      <c r="N72" s="8">
        <f>IFERROR(IF(OR('Forecast Input'!$A72="",'Forecast Input'!$N72=""),"",'Forecast Input'!$N72),"")</f>
        <v/>
      </c>
    </row>
    <row r="73">
      <c r="A73" s="8">
        <f>IFERROR(IF('Forecast Input'!$A73="","",'Forecast Input'!$A73),"")</f>
        <v/>
      </c>
      <c r="B73" s="9">
        <f>IFERROR(IF(OR('Forecast Input'!$A73="",'Forecast Input'!$B73=""),"",'Forecast Input'!$B73),"")</f>
        <v/>
      </c>
      <c r="C73" s="8">
        <f>IFERROR(IF(OR('Forecast Input'!$A73="",'Forecast Input'!$C73=""),"",'Forecast Input'!$C73),"")</f>
        <v/>
      </c>
      <c r="D73" s="8">
        <f>IFERROR(IF(OR('Forecast Input'!$A73="",'Forecast Input'!$D73=""),"",'Forecast Input'!$D73),"")</f>
        <v/>
      </c>
      <c r="E73" s="10">
        <f>IFERROR(IF(OR('Forecast Input'!$A73="",'Forecast Input'!$E73=""),"",'Forecast Input'!$E73),"")</f>
        <v/>
      </c>
      <c r="F73" s="8">
        <f>IFERROR(IF(OR('Forecast Input'!$A73="",'Forecast Input'!$F73=""),"",'Forecast Input'!$F73),"")</f>
        <v/>
      </c>
      <c r="G73" s="10">
        <f>IFERROR(IF(OR('Forecast Input'!$A73="",'Forecast Input'!$G73=""),"",'Forecast Input'!$G73),"")</f>
        <v/>
      </c>
      <c r="H73" s="10">
        <f>IFERROR(IF(OR('Forecast Input'!$A73="",'Forecast Input'!$L73=""),"",'Forecast Input'!$L73),"")</f>
        <v/>
      </c>
      <c r="I73" s="10">
        <f>IFERROR(IF(OR('Forecast Input'!$A73="",'Forecast Input'!$H73=""),"",'Forecast Input'!$H73),"")</f>
        <v/>
      </c>
      <c r="J73" s="8">
        <f>IFERROR(IF(OR('Forecast Input'!$A73="",'Forecast Input'!$I73=""),"",'Forecast Input'!$I73),"")</f>
        <v/>
      </c>
      <c r="K73" s="10">
        <f>IFERROR(IF(OR('Forecast Input'!$A73="",'Forecast Input'!$J73=""),"",'Forecast Input'!$J73),"")</f>
        <v/>
      </c>
      <c r="L73" s="10">
        <f>IFERROR(IF(OR('Forecast Input'!$A73="",'Forecast Input'!$M73=""),"",'Forecast Input'!$M73),"")</f>
        <v/>
      </c>
      <c r="M73" s="8">
        <f>IFERROR(IF(OR('Forecast Input'!$A73="",'Forecast Input'!$K73=""),"",'Forecast Input'!$K73),"")</f>
        <v/>
      </c>
      <c r="N73" s="8">
        <f>IFERROR(IF(OR('Forecast Input'!$A73="",'Forecast Input'!$N73=""),"",'Forecast Input'!$N73),"")</f>
        <v/>
      </c>
    </row>
    <row r="74">
      <c r="A74" s="8">
        <f>IFERROR(IF('Forecast Input'!$A74="","",'Forecast Input'!$A74),"")</f>
        <v/>
      </c>
      <c r="B74" s="9">
        <f>IFERROR(IF(OR('Forecast Input'!$A74="",'Forecast Input'!$B74=""),"",'Forecast Input'!$B74),"")</f>
        <v/>
      </c>
      <c r="C74" s="8">
        <f>IFERROR(IF(OR('Forecast Input'!$A74="",'Forecast Input'!$C74=""),"",'Forecast Input'!$C74),"")</f>
        <v/>
      </c>
      <c r="D74" s="8">
        <f>IFERROR(IF(OR('Forecast Input'!$A74="",'Forecast Input'!$D74=""),"",'Forecast Input'!$D74),"")</f>
        <v/>
      </c>
      <c r="E74" s="10">
        <f>IFERROR(IF(OR('Forecast Input'!$A74="",'Forecast Input'!$E74=""),"",'Forecast Input'!$E74),"")</f>
        <v/>
      </c>
      <c r="F74" s="8">
        <f>IFERROR(IF(OR('Forecast Input'!$A74="",'Forecast Input'!$F74=""),"",'Forecast Input'!$F74),"")</f>
        <v/>
      </c>
      <c r="G74" s="10">
        <f>IFERROR(IF(OR('Forecast Input'!$A74="",'Forecast Input'!$G74=""),"",'Forecast Input'!$G74),"")</f>
        <v/>
      </c>
      <c r="H74" s="10">
        <f>IFERROR(IF(OR('Forecast Input'!$A74="",'Forecast Input'!$L74=""),"",'Forecast Input'!$L74),"")</f>
        <v/>
      </c>
      <c r="I74" s="10">
        <f>IFERROR(IF(OR('Forecast Input'!$A74="",'Forecast Input'!$H74=""),"",'Forecast Input'!$H74),"")</f>
        <v/>
      </c>
      <c r="J74" s="8">
        <f>IFERROR(IF(OR('Forecast Input'!$A74="",'Forecast Input'!$I74=""),"",'Forecast Input'!$I74),"")</f>
        <v/>
      </c>
      <c r="K74" s="10">
        <f>IFERROR(IF(OR('Forecast Input'!$A74="",'Forecast Input'!$J74=""),"",'Forecast Input'!$J74),"")</f>
        <v/>
      </c>
      <c r="L74" s="10">
        <f>IFERROR(IF(OR('Forecast Input'!$A74="",'Forecast Input'!$M74=""),"",'Forecast Input'!$M74),"")</f>
        <v/>
      </c>
      <c r="M74" s="8">
        <f>IFERROR(IF(OR('Forecast Input'!$A74="",'Forecast Input'!$K74=""),"",'Forecast Input'!$K74),"")</f>
        <v/>
      </c>
      <c r="N74" s="8">
        <f>IFERROR(IF(OR('Forecast Input'!$A74="",'Forecast Input'!$N74=""),"",'Forecast Input'!$N74),"")</f>
        <v/>
      </c>
    </row>
    <row r="75">
      <c r="A75" s="8">
        <f>IFERROR(IF('Forecast Input'!$A75="","",'Forecast Input'!$A75),"")</f>
        <v/>
      </c>
      <c r="B75" s="9">
        <f>IFERROR(IF(OR('Forecast Input'!$A75="",'Forecast Input'!$B75=""),"",'Forecast Input'!$B75),"")</f>
        <v/>
      </c>
      <c r="C75" s="8">
        <f>IFERROR(IF(OR('Forecast Input'!$A75="",'Forecast Input'!$C75=""),"",'Forecast Input'!$C75),"")</f>
        <v/>
      </c>
      <c r="D75" s="8">
        <f>IFERROR(IF(OR('Forecast Input'!$A75="",'Forecast Input'!$D75=""),"",'Forecast Input'!$D75),"")</f>
        <v/>
      </c>
      <c r="E75" s="10">
        <f>IFERROR(IF(OR('Forecast Input'!$A75="",'Forecast Input'!$E75=""),"",'Forecast Input'!$E75),"")</f>
        <v/>
      </c>
      <c r="F75" s="8">
        <f>IFERROR(IF(OR('Forecast Input'!$A75="",'Forecast Input'!$F75=""),"",'Forecast Input'!$F75),"")</f>
        <v/>
      </c>
      <c r="G75" s="10">
        <f>IFERROR(IF(OR('Forecast Input'!$A75="",'Forecast Input'!$G75=""),"",'Forecast Input'!$G75),"")</f>
        <v/>
      </c>
      <c r="H75" s="10">
        <f>IFERROR(IF(OR('Forecast Input'!$A75="",'Forecast Input'!$L75=""),"",'Forecast Input'!$L75),"")</f>
        <v/>
      </c>
      <c r="I75" s="10">
        <f>IFERROR(IF(OR('Forecast Input'!$A75="",'Forecast Input'!$H75=""),"",'Forecast Input'!$H75),"")</f>
        <v/>
      </c>
      <c r="J75" s="8">
        <f>IFERROR(IF(OR('Forecast Input'!$A75="",'Forecast Input'!$I75=""),"",'Forecast Input'!$I75),"")</f>
        <v/>
      </c>
      <c r="K75" s="10">
        <f>IFERROR(IF(OR('Forecast Input'!$A75="",'Forecast Input'!$J75=""),"",'Forecast Input'!$J75),"")</f>
        <v/>
      </c>
      <c r="L75" s="10">
        <f>IFERROR(IF(OR('Forecast Input'!$A75="",'Forecast Input'!$M75=""),"",'Forecast Input'!$M75),"")</f>
        <v/>
      </c>
      <c r="M75" s="8">
        <f>IFERROR(IF(OR('Forecast Input'!$A75="",'Forecast Input'!$K75=""),"",'Forecast Input'!$K75),"")</f>
        <v/>
      </c>
      <c r="N75" s="8">
        <f>IFERROR(IF(OR('Forecast Input'!$A75="",'Forecast Input'!$N75=""),"",'Forecast Input'!$N75),"")</f>
        <v/>
      </c>
    </row>
    <row r="76">
      <c r="A76" s="8">
        <f>IFERROR(IF('Forecast Input'!$A76="","",'Forecast Input'!$A76),"")</f>
        <v/>
      </c>
      <c r="B76" s="9">
        <f>IFERROR(IF(OR('Forecast Input'!$A76="",'Forecast Input'!$B76=""),"",'Forecast Input'!$B76),"")</f>
        <v/>
      </c>
      <c r="C76" s="8">
        <f>IFERROR(IF(OR('Forecast Input'!$A76="",'Forecast Input'!$C76=""),"",'Forecast Input'!$C76),"")</f>
        <v/>
      </c>
      <c r="D76" s="8">
        <f>IFERROR(IF(OR('Forecast Input'!$A76="",'Forecast Input'!$D76=""),"",'Forecast Input'!$D76),"")</f>
        <v/>
      </c>
      <c r="E76" s="10">
        <f>IFERROR(IF(OR('Forecast Input'!$A76="",'Forecast Input'!$E76=""),"",'Forecast Input'!$E76),"")</f>
        <v/>
      </c>
      <c r="F76" s="8">
        <f>IFERROR(IF(OR('Forecast Input'!$A76="",'Forecast Input'!$F76=""),"",'Forecast Input'!$F76),"")</f>
        <v/>
      </c>
      <c r="G76" s="10">
        <f>IFERROR(IF(OR('Forecast Input'!$A76="",'Forecast Input'!$G76=""),"",'Forecast Input'!$G76),"")</f>
        <v/>
      </c>
      <c r="H76" s="10">
        <f>IFERROR(IF(OR('Forecast Input'!$A76="",'Forecast Input'!$L76=""),"",'Forecast Input'!$L76),"")</f>
        <v/>
      </c>
      <c r="I76" s="10">
        <f>IFERROR(IF(OR('Forecast Input'!$A76="",'Forecast Input'!$H76=""),"",'Forecast Input'!$H76),"")</f>
        <v/>
      </c>
      <c r="J76" s="8">
        <f>IFERROR(IF(OR('Forecast Input'!$A76="",'Forecast Input'!$I76=""),"",'Forecast Input'!$I76),"")</f>
        <v/>
      </c>
      <c r="K76" s="10">
        <f>IFERROR(IF(OR('Forecast Input'!$A76="",'Forecast Input'!$J76=""),"",'Forecast Input'!$J76),"")</f>
        <v/>
      </c>
      <c r="L76" s="10">
        <f>IFERROR(IF(OR('Forecast Input'!$A76="",'Forecast Input'!$M76=""),"",'Forecast Input'!$M76),"")</f>
        <v/>
      </c>
      <c r="M76" s="8">
        <f>IFERROR(IF(OR('Forecast Input'!$A76="",'Forecast Input'!$K76=""),"",'Forecast Input'!$K76),"")</f>
        <v/>
      </c>
      <c r="N76" s="8">
        <f>IFERROR(IF(OR('Forecast Input'!$A76="",'Forecast Input'!$N76=""),"",'Forecast Input'!$N76),"")</f>
        <v/>
      </c>
    </row>
    <row r="77">
      <c r="A77" s="8">
        <f>IFERROR(IF('Forecast Input'!$A77="","",'Forecast Input'!$A77),"")</f>
        <v/>
      </c>
      <c r="B77" s="9">
        <f>IFERROR(IF(OR('Forecast Input'!$A77="",'Forecast Input'!$B77=""),"",'Forecast Input'!$B77),"")</f>
        <v/>
      </c>
      <c r="C77" s="8">
        <f>IFERROR(IF(OR('Forecast Input'!$A77="",'Forecast Input'!$C77=""),"",'Forecast Input'!$C77),"")</f>
        <v/>
      </c>
      <c r="D77" s="8">
        <f>IFERROR(IF(OR('Forecast Input'!$A77="",'Forecast Input'!$D77=""),"",'Forecast Input'!$D77),"")</f>
        <v/>
      </c>
      <c r="E77" s="10">
        <f>IFERROR(IF(OR('Forecast Input'!$A77="",'Forecast Input'!$E77=""),"",'Forecast Input'!$E77),"")</f>
        <v/>
      </c>
      <c r="F77" s="8">
        <f>IFERROR(IF(OR('Forecast Input'!$A77="",'Forecast Input'!$F77=""),"",'Forecast Input'!$F77),"")</f>
        <v/>
      </c>
      <c r="G77" s="10">
        <f>IFERROR(IF(OR('Forecast Input'!$A77="",'Forecast Input'!$G77=""),"",'Forecast Input'!$G77),"")</f>
        <v/>
      </c>
      <c r="H77" s="10">
        <f>IFERROR(IF(OR('Forecast Input'!$A77="",'Forecast Input'!$L77=""),"",'Forecast Input'!$L77),"")</f>
        <v/>
      </c>
      <c r="I77" s="10">
        <f>IFERROR(IF(OR('Forecast Input'!$A77="",'Forecast Input'!$H77=""),"",'Forecast Input'!$H77),"")</f>
        <v/>
      </c>
      <c r="J77" s="8">
        <f>IFERROR(IF(OR('Forecast Input'!$A77="",'Forecast Input'!$I77=""),"",'Forecast Input'!$I77),"")</f>
        <v/>
      </c>
      <c r="K77" s="10">
        <f>IFERROR(IF(OR('Forecast Input'!$A77="",'Forecast Input'!$J77=""),"",'Forecast Input'!$J77),"")</f>
        <v/>
      </c>
      <c r="L77" s="10">
        <f>IFERROR(IF(OR('Forecast Input'!$A77="",'Forecast Input'!$M77=""),"",'Forecast Input'!$M77),"")</f>
        <v/>
      </c>
      <c r="M77" s="8">
        <f>IFERROR(IF(OR('Forecast Input'!$A77="",'Forecast Input'!$K77=""),"",'Forecast Input'!$K77),"")</f>
        <v/>
      </c>
      <c r="N77" s="8">
        <f>IFERROR(IF(OR('Forecast Input'!$A77="",'Forecast Input'!$N77=""),"",'Forecast Input'!$N77),"")</f>
        <v/>
      </c>
    </row>
    <row r="78">
      <c r="A78" s="8">
        <f>IFERROR(IF('Forecast Input'!$A78="","",'Forecast Input'!$A78),"")</f>
        <v/>
      </c>
      <c r="B78" s="9">
        <f>IFERROR(IF(OR('Forecast Input'!$A78="",'Forecast Input'!$B78=""),"",'Forecast Input'!$B78),"")</f>
        <v/>
      </c>
      <c r="C78" s="8">
        <f>IFERROR(IF(OR('Forecast Input'!$A78="",'Forecast Input'!$C78=""),"",'Forecast Input'!$C78),"")</f>
        <v/>
      </c>
      <c r="D78" s="8">
        <f>IFERROR(IF(OR('Forecast Input'!$A78="",'Forecast Input'!$D78=""),"",'Forecast Input'!$D78),"")</f>
        <v/>
      </c>
      <c r="E78" s="10">
        <f>IFERROR(IF(OR('Forecast Input'!$A78="",'Forecast Input'!$E78=""),"",'Forecast Input'!$E78),"")</f>
        <v/>
      </c>
      <c r="F78" s="8">
        <f>IFERROR(IF(OR('Forecast Input'!$A78="",'Forecast Input'!$F78=""),"",'Forecast Input'!$F78),"")</f>
        <v/>
      </c>
      <c r="G78" s="10">
        <f>IFERROR(IF(OR('Forecast Input'!$A78="",'Forecast Input'!$G78=""),"",'Forecast Input'!$G78),"")</f>
        <v/>
      </c>
      <c r="H78" s="10">
        <f>IFERROR(IF(OR('Forecast Input'!$A78="",'Forecast Input'!$L78=""),"",'Forecast Input'!$L78),"")</f>
        <v/>
      </c>
      <c r="I78" s="10">
        <f>IFERROR(IF(OR('Forecast Input'!$A78="",'Forecast Input'!$H78=""),"",'Forecast Input'!$H78),"")</f>
        <v/>
      </c>
      <c r="J78" s="8">
        <f>IFERROR(IF(OR('Forecast Input'!$A78="",'Forecast Input'!$I78=""),"",'Forecast Input'!$I78),"")</f>
        <v/>
      </c>
      <c r="K78" s="10">
        <f>IFERROR(IF(OR('Forecast Input'!$A78="",'Forecast Input'!$J78=""),"",'Forecast Input'!$J78),"")</f>
        <v/>
      </c>
      <c r="L78" s="10">
        <f>IFERROR(IF(OR('Forecast Input'!$A78="",'Forecast Input'!$M78=""),"",'Forecast Input'!$M78),"")</f>
        <v/>
      </c>
      <c r="M78" s="8">
        <f>IFERROR(IF(OR('Forecast Input'!$A78="",'Forecast Input'!$K78=""),"",'Forecast Input'!$K78),"")</f>
        <v/>
      </c>
      <c r="N78" s="8">
        <f>IFERROR(IF(OR('Forecast Input'!$A78="",'Forecast Input'!$N78=""),"",'Forecast Input'!$N78),"")</f>
        <v/>
      </c>
    </row>
    <row r="79">
      <c r="A79" s="8">
        <f>IFERROR(IF('Forecast Input'!$A79="","",'Forecast Input'!$A79),"")</f>
        <v/>
      </c>
      <c r="B79" s="9">
        <f>IFERROR(IF(OR('Forecast Input'!$A79="",'Forecast Input'!$B79=""),"",'Forecast Input'!$B79),"")</f>
        <v/>
      </c>
      <c r="C79" s="8">
        <f>IFERROR(IF(OR('Forecast Input'!$A79="",'Forecast Input'!$C79=""),"",'Forecast Input'!$C79),"")</f>
        <v/>
      </c>
      <c r="D79" s="8">
        <f>IFERROR(IF(OR('Forecast Input'!$A79="",'Forecast Input'!$D79=""),"",'Forecast Input'!$D79),"")</f>
        <v/>
      </c>
      <c r="E79" s="10">
        <f>IFERROR(IF(OR('Forecast Input'!$A79="",'Forecast Input'!$E79=""),"",'Forecast Input'!$E79),"")</f>
        <v/>
      </c>
      <c r="F79" s="8">
        <f>IFERROR(IF(OR('Forecast Input'!$A79="",'Forecast Input'!$F79=""),"",'Forecast Input'!$F79),"")</f>
        <v/>
      </c>
      <c r="G79" s="10">
        <f>IFERROR(IF(OR('Forecast Input'!$A79="",'Forecast Input'!$G79=""),"",'Forecast Input'!$G79),"")</f>
        <v/>
      </c>
      <c r="H79" s="10">
        <f>IFERROR(IF(OR('Forecast Input'!$A79="",'Forecast Input'!$L79=""),"",'Forecast Input'!$L79),"")</f>
        <v/>
      </c>
      <c r="I79" s="10">
        <f>IFERROR(IF(OR('Forecast Input'!$A79="",'Forecast Input'!$H79=""),"",'Forecast Input'!$H79),"")</f>
        <v/>
      </c>
      <c r="J79" s="8">
        <f>IFERROR(IF(OR('Forecast Input'!$A79="",'Forecast Input'!$I79=""),"",'Forecast Input'!$I79),"")</f>
        <v/>
      </c>
      <c r="K79" s="10">
        <f>IFERROR(IF(OR('Forecast Input'!$A79="",'Forecast Input'!$J79=""),"",'Forecast Input'!$J79),"")</f>
        <v/>
      </c>
      <c r="L79" s="10">
        <f>IFERROR(IF(OR('Forecast Input'!$A79="",'Forecast Input'!$M79=""),"",'Forecast Input'!$M79),"")</f>
        <v/>
      </c>
      <c r="M79" s="8">
        <f>IFERROR(IF(OR('Forecast Input'!$A79="",'Forecast Input'!$K79=""),"",'Forecast Input'!$K79),"")</f>
        <v/>
      </c>
      <c r="N79" s="8">
        <f>IFERROR(IF(OR('Forecast Input'!$A79="",'Forecast Input'!$N79=""),"",'Forecast Input'!$N79),"")</f>
        <v/>
      </c>
    </row>
    <row r="80">
      <c r="A80" s="8">
        <f>IFERROR(IF('Forecast Input'!$A80="","",'Forecast Input'!$A80),"")</f>
        <v/>
      </c>
      <c r="B80" s="9">
        <f>IFERROR(IF(OR('Forecast Input'!$A80="",'Forecast Input'!$B80=""),"",'Forecast Input'!$B80),"")</f>
        <v/>
      </c>
      <c r="C80" s="8">
        <f>IFERROR(IF(OR('Forecast Input'!$A80="",'Forecast Input'!$C80=""),"",'Forecast Input'!$C80),"")</f>
        <v/>
      </c>
      <c r="D80" s="8">
        <f>IFERROR(IF(OR('Forecast Input'!$A80="",'Forecast Input'!$D80=""),"",'Forecast Input'!$D80),"")</f>
        <v/>
      </c>
      <c r="E80" s="10">
        <f>IFERROR(IF(OR('Forecast Input'!$A80="",'Forecast Input'!$E80=""),"",'Forecast Input'!$E80),"")</f>
        <v/>
      </c>
      <c r="F80" s="8">
        <f>IFERROR(IF(OR('Forecast Input'!$A80="",'Forecast Input'!$F80=""),"",'Forecast Input'!$F80),"")</f>
        <v/>
      </c>
      <c r="G80" s="10">
        <f>IFERROR(IF(OR('Forecast Input'!$A80="",'Forecast Input'!$G80=""),"",'Forecast Input'!$G80),"")</f>
        <v/>
      </c>
      <c r="H80" s="10">
        <f>IFERROR(IF(OR('Forecast Input'!$A80="",'Forecast Input'!$L80=""),"",'Forecast Input'!$L80),"")</f>
        <v/>
      </c>
      <c r="I80" s="10">
        <f>IFERROR(IF(OR('Forecast Input'!$A80="",'Forecast Input'!$H80=""),"",'Forecast Input'!$H80),"")</f>
        <v/>
      </c>
      <c r="J80" s="8">
        <f>IFERROR(IF(OR('Forecast Input'!$A80="",'Forecast Input'!$I80=""),"",'Forecast Input'!$I80),"")</f>
        <v/>
      </c>
      <c r="K80" s="10">
        <f>IFERROR(IF(OR('Forecast Input'!$A80="",'Forecast Input'!$J80=""),"",'Forecast Input'!$J80),"")</f>
        <v/>
      </c>
      <c r="L80" s="10">
        <f>IFERROR(IF(OR('Forecast Input'!$A80="",'Forecast Input'!$M80=""),"",'Forecast Input'!$M80),"")</f>
        <v/>
      </c>
      <c r="M80" s="8">
        <f>IFERROR(IF(OR('Forecast Input'!$A80="",'Forecast Input'!$K80=""),"",'Forecast Input'!$K80),"")</f>
        <v/>
      </c>
      <c r="N80" s="8">
        <f>IFERROR(IF(OR('Forecast Input'!$A80="",'Forecast Input'!$N80=""),"",'Forecast Input'!$N80),"")</f>
        <v/>
      </c>
    </row>
    <row r="81">
      <c r="A81" s="8">
        <f>IFERROR(IF('Forecast Input'!$A81="","",'Forecast Input'!$A81),"")</f>
        <v/>
      </c>
      <c r="B81" s="9">
        <f>IFERROR(IF(OR('Forecast Input'!$A81="",'Forecast Input'!$B81=""),"",'Forecast Input'!$B81),"")</f>
        <v/>
      </c>
      <c r="C81" s="8">
        <f>IFERROR(IF(OR('Forecast Input'!$A81="",'Forecast Input'!$C81=""),"",'Forecast Input'!$C81),"")</f>
        <v/>
      </c>
      <c r="D81" s="8">
        <f>IFERROR(IF(OR('Forecast Input'!$A81="",'Forecast Input'!$D81=""),"",'Forecast Input'!$D81),"")</f>
        <v/>
      </c>
      <c r="E81" s="10">
        <f>IFERROR(IF(OR('Forecast Input'!$A81="",'Forecast Input'!$E81=""),"",'Forecast Input'!$E81),"")</f>
        <v/>
      </c>
      <c r="F81" s="8">
        <f>IFERROR(IF(OR('Forecast Input'!$A81="",'Forecast Input'!$F81=""),"",'Forecast Input'!$F81),"")</f>
        <v/>
      </c>
      <c r="G81" s="10">
        <f>IFERROR(IF(OR('Forecast Input'!$A81="",'Forecast Input'!$G81=""),"",'Forecast Input'!$G81),"")</f>
        <v/>
      </c>
      <c r="H81" s="10">
        <f>IFERROR(IF(OR('Forecast Input'!$A81="",'Forecast Input'!$L81=""),"",'Forecast Input'!$L81),"")</f>
        <v/>
      </c>
      <c r="I81" s="10">
        <f>IFERROR(IF(OR('Forecast Input'!$A81="",'Forecast Input'!$H81=""),"",'Forecast Input'!$H81),"")</f>
        <v/>
      </c>
      <c r="J81" s="8">
        <f>IFERROR(IF(OR('Forecast Input'!$A81="",'Forecast Input'!$I81=""),"",'Forecast Input'!$I81),"")</f>
        <v/>
      </c>
      <c r="K81" s="10">
        <f>IFERROR(IF(OR('Forecast Input'!$A81="",'Forecast Input'!$J81=""),"",'Forecast Input'!$J81),"")</f>
        <v/>
      </c>
      <c r="L81" s="10">
        <f>IFERROR(IF(OR('Forecast Input'!$A81="",'Forecast Input'!$M81=""),"",'Forecast Input'!$M81),"")</f>
        <v/>
      </c>
      <c r="M81" s="8">
        <f>IFERROR(IF(OR('Forecast Input'!$A81="",'Forecast Input'!$K81=""),"",'Forecast Input'!$K81),"")</f>
        <v/>
      </c>
      <c r="N81" s="8">
        <f>IFERROR(IF(OR('Forecast Input'!$A81="",'Forecast Input'!$N81=""),"",'Forecast Input'!$N81),"")</f>
        <v/>
      </c>
    </row>
    <row r="82">
      <c r="A82" s="8">
        <f>IFERROR(IF('Forecast Input'!$A82="","",'Forecast Input'!$A82),"")</f>
        <v/>
      </c>
      <c r="B82" s="9">
        <f>IFERROR(IF(OR('Forecast Input'!$A82="",'Forecast Input'!$B82=""),"",'Forecast Input'!$B82),"")</f>
        <v/>
      </c>
      <c r="C82" s="8">
        <f>IFERROR(IF(OR('Forecast Input'!$A82="",'Forecast Input'!$C82=""),"",'Forecast Input'!$C82),"")</f>
        <v/>
      </c>
      <c r="D82" s="8">
        <f>IFERROR(IF(OR('Forecast Input'!$A82="",'Forecast Input'!$D82=""),"",'Forecast Input'!$D82),"")</f>
        <v/>
      </c>
      <c r="E82" s="10">
        <f>IFERROR(IF(OR('Forecast Input'!$A82="",'Forecast Input'!$E82=""),"",'Forecast Input'!$E82),"")</f>
        <v/>
      </c>
      <c r="F82" s="8">
        <f>IFERROR(IF(OR('Forecast Input'!$A82="",'Forecast Input'!$F82=""),"",'Forecast Input'!$F82),"")</f>
        <v/>
      </c>
      <c r="G82" s="10">
        <f>IFERROR(IF(OR('Forecast Input'!$A82="",'Forecast Input'!$G82=""),"",'Forecast Input'!$G82),"")</f>
        <v/>
      </c>
      <c r="H82" s="10">
        <f>IFERROR(IF(OR('Forecast Input'!$A82="",'Forecast Input'!$L82=""),"",'Forecast Input'!$L82),"")</f>
        <v/>
      </c>
      <c r="I82" s="10">
        <f>IFERROR(IF(OR('Forecast Input'!$A82="",'Forecast Input'!$H82=""),"",'Forecast Input'!$H82),"")</f>
        <v/>
      </c>
      <c r="J82" s="8">
        <f>IFERROR(IF(OR('Forecast Input'!$A82="",'Forecast Input'!$I82=""),"",'Forecast Input'!$I82),"")</f>
        <v/>
      </c>
      <c r="K82" s="10">
        <f>IFERROR(IF(OR('Forecast Input'!$A82="",'Forecast Input'!$J82=""),"",'Forecast Input'!$J82),"")</f>
        <v/>
      </c>
      <c r="L82" s="10">
        <f>IFERROR(IF(OR('Forecast Input'!$A82="",'Forecast Input'!$M82=""),"",'Forecast Input'!$M82),"")</f>
        <v/>
      </c>
      <c r="M82" s="8">
        <f>IFERROR(IF(OR('Forecast Input'!$A82="",'Forecast Input'!$K82=""),"",'Forecast Input'!$K82),"")</f>
        <v/>
      </c>
      <c r="N82" s="8">
        <f>IFERROR(IF(OR('Forecast Input'!$A82="",'Forecast Input'!$N82=""),"",'Forecast Input'!$N82),"")</f>
        <v/>
      </c>
    </row>
    <row r="83">
      <c r="A83" s="8">
        <f>IFERROR(IF('Forecast Input'!$A83="","",'Forecast Input'!$A83),"")</f>
        <v/>
      </c>
      <c r="B83" s="9">
        <f>IFERROR(IF(OR('Forecast Input'!$A83="",'Forecast Input'!$B83=""),"",'Forecast Input'!$B83),"")</f>
        <v/>
      </c>
      <c r="C83" s="8">
        <f>IFERROR(IF(OR('Forecast Input'!$A83="",'Forecast Input'!$C83=""),"",'Forecast Input'!$C83),"")</f>
        <v/>
      </c>
      <c r="D83" s="8">
        <f>IFERROR(IF(OR('Forecast Input'!$A83="",'Forecast Input'!$D83=""),"",'Forecast Input'!$D83),"")</f>
        <v/>
      </c>
      <c r="E83" s="10">
        <f>IFERROR(IF(OR('Forecast Input'!$A83="",'Forecast Input'!$E83=""),"",'Forecast Input'!$E83),"")</f>
        <v/>
      </c>
      <c r="F83" s="8">
        <f>IFERROR(IF(OR('Forecast Input'!$A83="",'Forecast Input'!$F83=""),"",'Forecast Input'!$F83),"")</f>
        <v/>
      </c>
      <c r="G83" s="10">
        <f>IFERROR(IF(OR('Forecast Input'!$A83="",'Forecast Input'!$G83=""),"",'Forecast Input'!$G83),"")</f>
        <v/>
      </c>
      <c r="H83" s="10">
        <f>IFERROR(IF(OR('Forecast Input'!$A83="",'Forecast Input'!$L83=""),"",'Forecast Input'!$L83),"")</f>
        <v/>
      </c>
      <c r="I83" s="10">
        <f>IFERROR(IF(OR('Forecast Input'!$A83="",'Forecast Input'!$H83=""),"",'Forecast Input'!$H83),"")</f>
        <v/>
      </c>
      <c r="J83" s="8">
        <f>IFERROR(IF(OR('Forecast Input'!$A83="",'Forecast Input'!$I83=""),"",'Forecast Input'!$I83),"")</f>
        <v/>
      </c>
      <c r="K83" s="10">
        <f>IFERROR(IF(OR('Forecast Input'!$A83="",'Forecast Input'!$J83=""),"",'Forecast Input'!$J83),"")</f>
        <v/>
      </c>
      <c r="L83" s="10">
        <f>IFERROR(IF(OR('Forecast Input'!$A83="",'Forecast Input'!$M83=""),"",'Forecast Input'!$M83),"")</f>
        <v/>
      </c>
      <c r="M83" s="8">
        <f>IFERROR(IF(OR('Forecast Input'!$A83="",'Forecast Input'!$K83=""),"",'Forecast Input'!$K83),"")</f>
        <v/>
      </c>
      <c r="N83" s="8">
        <f>IFERROR(IF(OR('Forecast Input'!$A83="",'Forecast Input'!$N83=""),"",'Forecast Input'!$N83),"")</f>
        <v/>
      </c>
    </row>
    <row r="84">
      <c r="A84" s="8">
        <f>IFERROR(IF('Forecast Input'!$A84="","",'Forecast Input'!$A84),"")</f>
        <v/>
      </c>
      <c r="B84" s="9">
        <f>IFERROR(IF(OR('Forecast Input'!$A84="",'Forecast Input'!$B84=""),"",'Forecast Input'!$B84),"")</f>
        <v/>
      </c>
      <c r="C84" s="8">
        <f>IFERROR(IF(OR('Forecast Input'!$A84="",'Forecast Input'!$C84=""),"",'Forecast Input'!$C84),"")</f>
        <v/>
      </c>
      <c r="D84" s="8">
        <f>IFERROR(IF(OR('Forecast Input'!$A84="",'Forecast Input'!$D84=""),"",'Forecast Input'!$D84),"")</f>
        <v/>
      </c>
      <c r="E84" s="10">
        <f>IFERROR(IF(OR('Forecast Input'!$A84="",'Forecast Input'!$E84=""),"",'Forecast Input'!$E84),"")</f>
        <v/>
      </c>
      <c r="F84" s="8">
        <f>IFERROR(IF(OR('Forecast Input'!$A84="",'Forecast Input'!$F84=""),"",'Forecast Input'!$F84),"")</f>
        <v/>
      </c>
      <c r="G84" s="10">
        <f>IFERROR(IF(OR('Forecast Input'!$A84="",'Forecast Input'!$G84=""),"",'Forecast Input'!$G84),"")</f>
        <v/>
      </c>
      <c r="H84" s="10">
        <f>IFERROR(IF(OR('Forecast Input'!$A84="",'Forecast Input'!$L84=""),"",'Forecast Input'!$L84),"")</f>
        <v/>
      </c>
      <c r="I84" s="10">
        <f>IFERROR(IF(OR('Forecast Input'!$A84="",'Forecast Input'!$H84=""),"",'Forecast Input'!$H84),"")</f>
        <v/>
      </c>
      <c r="J84" s="8">
        <f>IFERROR(IF(OR('Forecast Input'!$A84="",'Forecast Input'!$I84=""),"",'Forecast Input'!$I84),"")</f>
        <v/>
      </c>
      <c r="K84" s="10">
        <f>IFERROR(IF(OR('Forecast Input'!$A84="",'Forecast Input'!$J84=""),"",'Forecast Input'!$J84),"")</f>
        <v/>
      </c>
      <c r="L84" s="10">
        <f>IFERROR(IF(OR('Forecast Input'!$A84="",'Forecast Input'!$M84=""),"",'Forecast Input'!$M84),"")</f>
        <v/>
      </c>
      <c r="M84" s="8">
        <f>IFERROR(IF(OR('Forecast Input'!$A84="",'Forecast Input'!$K84=""),"",'Forecast Input'!$K84),"")</f>
        <v/>
      </c>
      <c r="N84" s="8">
        <f>IFERROR(IF(OR('Forecast Input'!$A84="",'Forecast Input'!$N84=""),"",'Forecast Input'!$N84),"")</f>
        <v/>
      </c>
    </row>
    <row r="85">
      <c r="A85" s="8">
        <f>IFERROR(IF('Forecast Input'!$A85="","",'Forecast Input'!$A85),"")</f>
        <v/>
      </c>
      <c r="B85" s="9">
        <f>IFERROR(IF(OR('Forecast Input'!$A85="",'Forecast Input'!$B85=""),"",'Forecast Input'!$B85),"")</f>
        <v/>
      </c>
      <c r="C85" s="8">
        <f>IFERROR(IF(OR('Forecast Input'!$A85="",'Forecast Input'!$C85=""),"",'Forecast Input'!$C85),"")</f>
        <v/>
      </c>
      <c r="D85" s="8">
        <f>IFERROR(IF(OR('Forecast Input'!$A85="",'Forecast Input'!$D85=""),"",'Forecast Input'!$D85),"")</f>
        <v/>
      </c>
      <c r="E85" s="10">
        <f>IFERROR(IF(OR('Forecast Input'!$A85="",'Forecast Input'!$E85=""),"",'Forecast Input'!$E85),"")</f>
        <v/>
      </c>
      <c r="F85" s="8">
        <f>IFERROR(IF(OR('Forecast Input'!$A85="",'Forecast Input'!$F85=""),"",'Forecast Input'!$F85),"")</f>
        <v/>
      </c>
      <c r="G85" s="10">
        <f>IFERROR(IF(OR('Forecast Input'!$A85="",'Forecast Input'!$G85=""),"",'Forecast Input'!$G85),"")</f>
        <v/>
      </c>
      <c r="H85" s="10">
        <f>IFERROR(IF(OR('Forecast Input'!$A85="",'Forecast Input'!$L85=""),"",'Forecast Input'!$L85),"")</f>
        <v/>
      </c>
      <c r="I85" s="10">
        <f>IFERROR(IF(OR('Forecast Input'!$A85="",'Forecast Input'!$H85=""),"",'Forecast Input'!$H85),"")</f>
        <v/>
      </c>
      <c r="J85" s="8">
        <f>IFERROR(IF(OR('Forecast Input'!$A85="",'Forecast Input'!$I85=""),"",'Forecast Input'!$I85),"")</f>
        <v/>
      </c>
      <c r="K85" s="10">
        <f>IFERROR(IF(OR('Forecast Input'!$A85="",'Forecast Input'!$J85=""),"",'Forecast Input'!$J85),"")</f>
        <v/>
      </c>
      <c r="L85" s="10">
        <f>IFERROR(IF(OR('Forecast Input'!$A85="",'Forecast Input'!$M85=""),"",'Forecast Input'!$M85),"")</f>
        <v/>
      </c>
      <c r="M85" s="8">
        <f>IFERROR(IF(OR('Forecast Input'!$A85="",'Forecast Input'!$K85=""),"",'Forecast Input'!$K85),"")</f>
        <v/>
      </c>
      <c r="N85" s="8">
        <f>IFERROR(IF(OR('Forecast Input'!$A85="",'Forecast Input'!$N85=""),"",'Forecast Input'!$N85),"")</f>
        <v/>
      </c>
    </row>
    <row r="86">
      <c r="A86" s="8">
        <f>IFERROR(IF('Forecast Input'!$A86="","",'Forecast Input'!$A86),"")</f>
        <v/>
      </c>
      <c r="B86" s="9">
        <f>IFERROR(IF(OR('Forecast Input'!$A86="",'Forecast Input'!$B86=""),"",'Forecast Input'!$B86),"")</f>
        <v/>
      </c>
      <c r="C86" s="8">
        <f>IFERROR(IF(OR('Forecast Input'!$A86="",'Forecast Input'!$C86=""),"",'Forecast Input'!$C86),"")</f>
        <v/>
      </c>
      <c r="D86" s="8">
        <f>IFERROR(IF(OR('Forecast Input'!$A86="",'Forecast Input'!$D86=""),"",'Forecast Input'!$D86),"")</f>
        <v/>
      </c>
      <c r="E86" s="10">
        <f>IFERROR(IF(OR('Forecast Input'!$A86="",'Forecast Input'!$E86=""),"",'Forecast Input'!$E86),"")</f>
        <v/>
      </c>
      <c r="F86" s="8">
        <f>IFERROR(IF(OR('Forecast Input'!$A86="",'Forecast Input'!$F86=""),"",'Forecast Input'!$F86),"")</f>
        <v/>
      </c>
      <c r="G86" s="10">
        <f>IFERROR(IF(OR('Forecast Input'!$A86="",'Forecast Input'!$G86=""),"",'Forecast Input'!$G86),"")</f>
        <v/>
      </c>
      <c r="H86" s="10">
        <f>IFERROR(IF(OR('Forecast Input'!$A86="",'Forecast Input'!$L86=""),"",'Forecast Input'!$L86),"")</f>
        <v/>
      </c>
      <c r="I86" s="10">
        <f>IFERROR(IF(OR('Forecast Input'!$A86="",'Forecast Input'!$H86=""),"",'Forecast Input'!$H86),"")</f>
        <v/>
      </c>
      <c r="J86" s="8">
        <f>IFERROR(IF(OR('Forecast Input'!$A86="",'Forecast Input'!$I86=""),"",'Forecast Input'!$I86),"")</f>
        <v/>
      </c>
      <c r="K86" s="10">
        <f>IFERROR(IF(OR('Forecast Input'!$A86="",'Forecast Input'!$J86=""),"",'Forecast Input'!$J86),"")</f>
        <v/>
      </c>
      <c r="L86" s="10">
        <f>IFERROR(IF(OR('Forecast Input'!$A86="",'Forecast Input'!$M86=""),"",'Forecast Input'!$M86),"")</f>
        <v/>
      </c>
      <c r="M86" s="8">
        <f>IFERROR(IF(OR('Forecast Input'!$A86="",'Forecast Input'!$K86=""),"",'Forecast Input'!$K86),"")</f>
        <v/>
      </c>
      <c r="N86" s="8">
        <f>IFERROR(IF(OR('Forecast Input'!$A86="",'Forecast Input'!$N86=""),"",'Forecast Input'!$N86),"")</f>
        <v/>
      </c>
    </row>
    <row r="87">
      <c r="A87" s="8">
        <f>IFERROR(IF('Forecast Input'!$A87="","",'Forecast Input'!$A87),"")</f>
        <v/>
      </c>
      <c r="B87" s="9">
        <f>IFERROR(IF(OR('Forecast Input'!$A87="",'Forecast Input'!$B87=""),"",'Forecast Input'!$B87),"")</f>
        <v/>
      </c>
      <c r="C87" s="8">
        <f>IFERROR(IF(OR('Forecast Input'!$A87="",'Forecast Input'!$C87=""),"",'Forecast Input'!$C87),"")</f>
        <v/>
      </c>
      <c r="D87" s="8">
        <f>IFERROR(IF(OR('Forecast Input'!$A87="",'Forecast Input'!$D87=""),"",'Forecast Input'!$D87),"")</f>
        <v/>
      </c>
      <c r="E87" s="10">
        <f>IFERROR(IF(OR('Forecast Input'!$A87="",'Forecast Input'!$E87=""),"",'Forecast Input'!$E87),"")</f>
        <v/>
      </c>
      <c r="F87" s="8">
        <f>IFERROR(IF(OR('Forecast Input'!$A87="",'Forecast Input'!$F87=""),"",'Forecast Input'!$F87),"")</f>
        <v/>
      </c>
      <c r="G87" s="10">
        <f>IFERROR(IF(OR('Forecast Input'!$A87="",'Forecast Input'!$G87=""),"",'Forecast Input'!$G87),"")</f>
        <v/>
      </c>
      <c r="H87" s="10">
        <f>IFERROR(IF(OR('Forecast Input'!$A87="",'Forecast Input'!$L87=""),"",'Forecast Input'!$L87),"")</f>
        <v/>
      </c>
      <c r="I87" s="10">
        <f>IFERROR(IF(OR('Forecast Input'!$A87="",'Forecast Input'!$H87=""),"",'Forecast Input'!$H87),"")</f>
        <v/>
      </c>
      <c r="J87" s="8">
        <f>IFERROR(IF(OR('Forecast Input'!$A87="",'Forecast Input'!$I87=""),"",'Forecast Input'!$I87),"")</f>
        <v/>
      </c>
      <c r="K87" s="10">
        <f>IFERROR(IF(OR('Forecast Input'!$A87="",'Forecast Input'!$J87=""),"",'Forecast Input'!$J87),"")</f>
        <v/>
      </c>
      <c r="L87" s="10">
        <f>IFERROR(IF(OR('Forecast Input'!$A87="",'Forecast Input'!$M87=""),"",'Forecast Input'!$M87),"")</f>
        <v/>
      </c>
      <c r="M87" s="8">
        <f>IFERROR(IF(OR('Forecast Input'!$A87="",'Forecast Input'!$K87=""),"",'Forecast Input'!$K87),"")</f>
        <v/>
      </c>
      <c r="N87" s="8">
        <f>IFERROR(IF(OR('Forecast Input'!$A87="",'Forecast Input'!$N87=""),"",'Forecast Input'!$N87),"")</f>
        <v/>
      </c>
    </row>
    <row r="88">
      <c r="A88" s="8">
        <f>IFERROR(IF('Forecast Input'!$A88="","",'Forecast Input'!$A88),"")</f>
        <v/>
      </c>
      <c r="B88" s="9">
        <f>IFERROR(IF(OR('Forecast Input'!$A88="",'Forecast Input'!$B88=""),"",'Forecast Input'!$B88),"")</f>
        <v/>
      </c>
      <c r="C88" s="8">
        <f>IFERROR(IF(OR('Forecast Input'!$A88="",'Forecast Input'!$C88=""),"",'Forecast Input'!$C88),"")</f>
        <v/>
      </c>
      <c r="D88" s="8">
        <f>IFERROR(IF(OR('Forecast Input'!$A88="",'Forecast Input'!$D88=""),"",'Forecast Input'!$D88),"")</f>
        <v/>
      </c>
      <c r="E88" s="10">
        <f>IFERROR(IF(OR('Forecast Input'!$A88="",'Forecast Input'!$E88=""),"",'Forecast Input'!$E88),"")</f>
        <v/>
      </c>
      <c r="F88" s="8">
        <f>IFERROR(IF(OR('Forecast Input'!$A88="",'Forecast Input'!$F88=""),"",'Forecast Input'!$F88),"")</f>
        <v/>
      </c>
      <c r="G88" s="10">
        <f>IFERROR(IF(OR('Forecast Input'!$A88="",'Forecast Input'!$G88=""),"",'Forecast Input'!$G88),"")</f>
        <v/>
      </c>
      <c r="H88" s="10">
        <f>IFERROR(IF(OR('Forecast Input'!$A88="",'Forecast Input'!$L88=""),"",'Forecast Input'!$L88),"")</f>
        <v/>
      </c>
      <c r="I88" s="10">
        <f>IFERROR(IF(OR('Forecast Input'!$A88="",'Forecast Input'!$H88=""),"",'Forecast Input'!$H88),"")</f>
        <v/>
      </c>
      <c r="J88" s="8">
        <f>IFERROR(IF(OR('Forecast Input'!$A88="",'Forecast Input'!$I88=""),"",'Forecast Input'!$I88),"")</f>
        <v/>
      </c>
      <c r="K88" s="10">
        <f>IFERROR(IF(OR('Forecast Input'!$A88="",'Forecast Input'!$J88=""),"",'Forecast Input'!$J88),"")</f>
        <v/>
      </c>
      <c r="L88" s="10">
        <f>IFERROR(IF(OR('Forecast Input'!$A88="",'Forecast Input'!$M88=""),"",'Forecast Input'!$M88),"")</f>
        <v/>
      </c>
      <c r="M88" s="8">
        <f>IFERROR(IF(OR('Forecast Input'!$A88="",'Forecast Input'!$K88=""),"",'Forecast Input'!$K88),"")</f>
        <v/>
      </c>
      <c r="N88" s="8">
        <f>IFERROR(IF(OR('Forecast Input'!$A88="",'Forecast Input'!$N88=""),"",'Forecast Input'!$N88),"")</f>
        <v/>
      </c>
    </row>
    <row r="89">
      <c r="A89" s="8">
        <f>IFERROR(IF('Forecast Input'!$A89="","",'Forecast Input'!$A89),"")</f>
        <v/>
      </c>
      <c r="B89" s="9">
        <f>IFERROR(IF(OR('Forecast Input'!$A89="",'Forecast Input'!$B89=""),"",'Forecast Input'!$B89),"")</f>
        <v/>
      </c>
      <c r="C89" s="8">
        <f>IFERROR(IF(OR('Forecast Input'!$A89="",'Forecast Input'!$C89=""),"",'Forecast Input'!$C89),"")</f>
        <v/>
      </c>
      <c r="D89" s="8">
        <f>IFERROR(IF(OR('Forecast Input'!$A89="",'Forecast Input'!$D89=""),"",'Forecast Input'!$D89),"")</f>
        <v/>
      </c>
      <c r="E89" s="10">
        <f>IFERROR(IF(OR('Forecast Input'!$A89="",'Forecast Input'!$E89=""),"",'Forecast Input'!$E89),"")</f>
        <v/>
      </c>
      <c r="F89" s="8">
        <f>IFERROR(IF(OR('Forecast Input'!$A89="",'Forecast Input'!$F89=""),"",'Forecast Input'!$F89),"")</f>
        <v/>
      </c>
      <c r="G89" s="10">
        <f>IFERROR(IF(OR('Forecast Input'!$A89="",'Forecast Input'!$G89=""),"",'Forecast Input'!$G89),"")</f>
        <v/>
      </c>
      <c r="H89" s="10">
        <f>IFERROR(IF(OR('Forecast Input'!$A89="",'Forecast Input'!$L89=""),"",'Forecast Input'!$L89),"")</f>
        <v/>
      </c>
      <c r="I89" s="10">
        <f>IFERROR(IF(OR('Forecast Input'!$A89="",'Forecast Input'!$H89=""),"",'Forecast Input'!$H89),"")</f>
        <v/>
      </c>
      <c r="J89" s="8">
        <f>IFERROR(IF(OR('Forecast Input'!$A89="",'Forecast Input'!$I89=""),"",'Forecast Input'!$I89),"")</f>
        <v/>
      </c>
      <c r="K89" s="10">
        <f>IFERROR(IF(OR('Forecast Input'!$A89="",'Forecast Input'!$J89=""),"",'Forecast Input'!$J89),"")</f>
        <v/>
      </c>
      <c r="L89" s="10">
        <f>IFERROR(IF(OR('Forecast Input'!$A89="",'Forecast Input'!$M89=""),"",'Forecast Input'!$M89),"")</f>
        <v/>
      </c>
      <c r="M89" s="8">
        <f>IFERROR(IF(OR('Forecast Input'!$A89="",'Forecast Input'!$K89=""),"",'Forecast Input'!$K89),"")</f>
        <v/>
      </c>
      <c r="N89" s="8">
        <f>IFERROR(IF(OR('Forecast Input'!$A89="",'Forecast Input'!$N89=""),"",'Forecast Input'!$N89),"")</f>
        <v/>
      </c>
    </row>
    <row r="90">
      <c r="A90" s="8">
        <f>IFERROR(IF('Forecast Input'!$A90="","",'Forecast Input'!$A90),"")</f>
        <v/>
      </c>
      <c r="B90" s="9">
        <f>IFERROR(IF(OR('Forecast Input'!$A90="",'Forecast Input'!$B90=""),"",'Forecast Input'!$B90),"")</f>
        <v/>
      </c>
      <c r="C90" s="8">
        <f>IFERROR(IF(OR('Forecast Input'!$A90="",'Forecast Input'!$C90=""),"",'Forecast Input'!$C90),"")</f>
        <v/>
      </c>
      <c r="D90" s="8">
        <f>IFERROR(IF(OR('Forecast Input'!$A90="",'Forecast Input'!$D90=""),"",'Forecast Input'!$D90),"")</f>
        <v/>
      </c>
      <c r="E90" s="10">
        <f>IFERROR(IF(OR('Forecast Input'!$A90="",'Forecast Input'!$E90=""),"",'Forecast Input'!$E90),"")</f>
        <v/>
      </c>
      <c r="F90" s="8">
        <f>IFERROR(IF(OR('Forecast Input'!$A90="",'Forecast Input'!$F90=""),"",'Forecast Input'!$F90),"")</f>
        <v/>
      </c>
      <c r="G90" s="10">
        <f>IFERROR(IF(OR('Forecast Input'!$A90="",'Forecast Input'!$G90=""),"",'Forecast Input'!$G90),"")</f>
        <v/>
      </c>
      <c r="H90" s="10">
        <f>IFERROR(IF(OR('Forecast Input'!$A90="",'Forecast Input'!$L90=""),"",'Forecast Input'!$L90),"")</f>
        <v/>
      </c>
      <c r="I90" s="10">
        <f>IFERROR(IF(OR('Forecast Input'!$A90="",'Forecast Input'!$H90=""),"",'Forecast Input'!$H90),"")</f>
        <v/>
      </c>
      <c r="J90" s="8">
        <f>IFERROR(IF(OR('Forecast Input'!$A90="",'Forecast Input'!$I90=""),"",'Forecast Input'!$I90),"")</f>
        <v/>
      </c>
      <c r="K90" s="10">
        <f>IFERROR(IF(OR('Forecast Input'!$A90="",'Forecast Input'!$J90=""),"",'Forecast Input'!$J90),"")</f>
        <v/>
      </c>
      <c r="L90" s="10">
        <f>IFERROR(IF(OR('Forecast Input'!$A90="",'Forecast Input'!$M90=""),"",'Forecast Input'!$M90),"")</f>
        <v/>
      </c>
      <c r="M90" s="8">
        <f>IFERROR(IF(OR('Forecast Input'!$A90="",'Forecast Input'!$K90=""),"",'Forecast Input'!$K90),"")</f>
        <v/>
      </c>
      <c r="N90" s="8">
        <f>IFERROR(IF(OR('Forecast Input'!$A90="",'Forecast Input'!$N90=""),"",'Forecast Input'!$N90),"")</f>
        <v/>
      </c>
    </row>
    <row r="91">
      <c r="A91" s="8">
        <f>IFERROR(IF('Forecast Input'!$A91="","",'Forecast Input'!$A91),"")</f>
        <v/>
      </c>
      <c r="B91" s="9">
        <f>IFERROR(IF(OR('Forecast Input'!$A91="",'Forecast Input'!$B91=""),"",'Forecast Input'!$B91),"")</f>
        <v/>
      </c>
      <c r="C91" s="8">
        <f>IFERROR(IF(OR('Forecast Input'!$A91="",'Forecast Input'!$C91=""),"",'Forecast Input'!$C91),"")</f>
        <v/>
      </c>
      <c r="D91" s="8">
        <f>IFERROR(IF(OR('Forecast Input'!$A91="",'Forecast Input'!$D91=""),"",'Forecast Input'!$D91),"")</f>
        <v/>
      </c>
      <c r="E91" s="10">
        <f>IFERROR(IF(OR('Forecast Input'!$A91="",'Forecast Input'!$E91=""),"",'Forecast Input'!$E91),"")</f>
        <v/>
      </c>
      <c r="F91" s="8">
        <f>IFERROR(IF(OR('Forecast Input'!$A91="",'Forecast Input'!$F91=""),"",'Forecast Input'!$F91),"")</f>
        <v/>
      </c>
      <c r="G91" s="10">
        <f>IFERROR(IF(OR('Forecast Input'!$A91="",'Forecast Input'!$G91=""),"",'Forecast Input'!$G91),"")</f>
        <v/>
      </c>
      <c r="H91" s="10">
        <f>IFERROR(IF(OR('Forecast Input'!$A91="",'Forecast Input'!$L91=""),"",'Forecast Input'!$L91),"")</f>
        <v/>
      </c>
      <c r="I91" s="10">
        <f>IFERROR(IF(OR('Forecast Input'!$A91="",'Forecast Input'!$H91=""),"",'Forecast Input'!$H91),"")</f>
        <v/>
      </c>
      <c r="J91" s="8">
        <f>IFERROR(IF(OR('Forecast Input'!$A91="",'Forecast Input'!$I91=""),"",'Forecast Input'!$I91),"")</f>
        <v/>
      </c>
      <c r="K91" s="10">
        <f>IFERROR(IF(OR('Forecast Input'!$A91="",'Forecast Input'!$J91=""),"",'Forecast Input'!$J91),"")</f>
        <v/>
      </c>
      <c r="L91" s="10">
        <f>IFERROR(IF(OR('Forecast Input'!$A91="",'Forecast Input'!$M91=""),"",'Forecast Input'!$M91),"")</f>
        <v/>
      </c>
      <c r="M91" s="8">
        <f>IFERROR(IF(OR('Forecast Input'!$A91="",'Forecast Input'!$K91=""),"",'Forecast Input'!$K91),"")</f>
        <v/>
      </c>
      <c r="N91" s="8">
        <f>IFERROR(IF(OR('Forecast Input'!$A91="",'Forecast Input'!$N91=""),"",'Forecast Input'!$N91),"")</f>
        <v/>
      </c>
    </row>
    <row r="92">
      <c r="A92" s="8">
        <f>IFERROR(IF('Forecast Input'!$A92="","",'Forecast Input'!$A92),"")</f>
        <v/>
      </c>
      <c r="B92" s="9">
        <f>IFERROR(IF(OR('Forecast Input'!$A92="",'Forecast Input'!$B92=""),"",'Forecast Input'!$B92),"")</f>
        <v/>
      </c>
      <c r="C92" s="8">
        <f>IFERROR(IF(OR('Forecast Input'!$A92="",'Forecast Input'!$C92=""),"",'Forecast Input'!$C92),"")</f>
        <v/>
      </c>
      <c r="D92" s="8">
        <f>IFERROR(IF(OR('Forecast Input'!$A92="",'Forecast Input'!$D92=""),"",'Forecast Input'!$D92),"")</f>
        <v/>
      </c>
      <c r="E92" s="10">
        <f>IFERROR(IF(OR('Forecast Input'!$A92="",'Forecast Input'!$E92=""),"",'Forecast Input'!$E92),"")</f>
        <v/>
      </c>
      <c r="F92" s="8">
        <f>IFERROR(IF(OR('Forecast Input'!$A92="",'Forecast Input'!$F92=""),"",'Forecast Input'!$F92),"")</f>
        <v/>
      </c>
      <c r="G92" s="10">
        <f>IFERROR(IF(OR('Forecast Input'!$A92="",'Forecast Input'!$G92=""),"",'Forecast Input'!$G92),"")</f>
        <v/>
      </c>
      <c r="H92" s="10">
        <f>IFERROR(IF(OR('Forecast Input'!$A92="",'Forecast Input'!$L92=""),"",'Forecast Input'!$L92),"")</f>
        <v/>
      </c>
      <c r="I92" s="10">
        <f>IFERROR(IF(OR('Forecast Input'!$A92="",'Forecast Input'!$H92=""),"",'Forecast Input'!$H92),"")</f>
        <v/>
      </c>
      <c r="J92" s="8">
        <f>IFERROR(IF(OR('Forecast Input'!$A92="",'Forecast Input'!$I92=""),"",'Forecast Input'!$I92),"")</f>
        <v/>
      </c>
      <c r="K92" s="10">
        <f>IFERROR(IF(OR('Forecast Input'!$A92="",'Forecast Input'!$J92=""),"",'Forecast Input'!$J92),"")</f>
        <v/>
      </c>
      <c r="L92" s="10">
        <f>IFERROR(IF(OR('Forecast Input'!$A92="",'Forecast Input'!$M92=""),"",'Forecast Input'!$M92),"")</f>
        <v/>
      </c>
      <c r="M92" s="8">
        <f>IFERROR(IF(OR('Forecast Input'!$A92="",'Forecast Input'!$K92=""),"",'Forecast Input'!$K92),"")</f>
        <v/>
      </c>
      <c r="N92" s="8">
        <f>IFERROR(IF(OR('Forecast Input'!$A92="",'Forecast Input'!$N92=""),"",'Forecast Input'!$N92),"")</f>
        <v/>
      </c>
    </row>
    <row r="93">
      <c r="A93" s="8">
        <f>IFERROR(IF('Forecast Input'!$A93="","",'Forecast Input'!$A93),"")</f>
        <v/>
      </c>
      <c r="B93" s="9">
        <f>IFERROR(IF(OR('Forecast Input'!$A93="",'Forecast Input'!$B93=""),"",'Forecast Input'!$B93),"")</f>
        <v/>
      </c>
      <c r="C93" s="8">
        <f>IFERROR(IF(OR('Forecast Input'!$A93="",'Forecast Input'!$C93=""),"",'Forecast Input'!$C93),"")</f>
        <v/>
      </c>
      <c r="D93" s="8">
        <f>IFERROR(IF(OR('Forecast Input'!$A93="",'Forecast Input'!$D93=""),"",'Forecast Input'!$D93),"")</f>
        <v/>
      </c>
      <c r="E93" s="10">
        <f>IFERROR(IF(OR('Forecast Input'!$A93="",'Forecast Input'!$E93=""),"",'Forecast Input'!$E93),"")</f>
        <v/>
      </c>
      <c r="F93" s="8">
        <f>IFERROR(IF(OR('Forecast Input'!$A93="",'Forecast Input'!$F93=""),"",'Forecast Input'!$F93),"")</f>
        <v/>
      </c>
      <c r="G93" s="10">
        <f>IFERROR(IF(OR('Forecast Input'!$A93="",'Forecast Input'!$G93=""),"",'Forecast Input'!$G93),"")</f>
        <v/>
      </c>
      <c r="H93" s="10">
        <f>IFERROR(IF(OR('Forecast Input'!$A93="",'Forecast Input'!$L93=""),"",'Forecast Input'!$L93),"")</f>
        <v/>
      </c>
      <c r="I93" s="10">
        <f>IFERROR(IF(OR('Forecast Input'!$A93="",'Forecast Input'!$H93=""),"",'Forecast Input'!$H93),"")</f>
        <v/>
      </c>
      <c r="J93" s="8">
        <f>IFERROR(IF(OR('Forecast Input'!$A93="",'Forecast Input'!$I93=""),"",'Forecast Input'!$I93),"")</f>
        <v/>
      </c>
      <c r="K93" s="10">
        <f>IFERROR(IF(OR('Forecast Input'!$A93="",'Forecast Input'!$J93=""),"",'Forecast Input'!$J93),"")</f>
        <v/>
      </c>
      <c r="L93" s="10">
        <f>IFERROR(IF(OR('Forecast Input'!$A93="",'Forecast Input'!$M93=""),"",'Forecast Input'!$M93),"")</f>
        <v/>
      </c>
      <c r="M93" s="8">
        <f>IFERROR(IF(OR('Forecast Input'!$A93="",'Forecast Input'!$K93=""),"",'Forecast Input'!$K93),"")</f>
        <v/>
      </c>
      <c r="N93" s="8">
        <f>IFERROR(IF(OR('Forecast Input'!$A93="",'Forecast Input'!$N93=""),"",'Forecast Input'!$N93),"")</f>
        <v/>
      </c>
    </row>
    <row r="94">
      <c r="A94" s="8">
        <f>IFERROR(IF('Forecast Input'!$A94="","",'Forecast Input'!$A94),"")</f>
        <v/>
      </c>
      <c r="B94" s="9">
        <f>IFERROR(IF(OR('Forecast Input'!$A94="",'Forecast Input'!$B94=""),"",'Forecast Input'!$B94),"")</f>
        <v/>
      </c>
      <c r="C94" s="8">
        <f>IFERROR(IF(OR('Forecast Input'!$A94="",'Forecast Input'!$C94=""),"",'Forecast Input'!$C94),"")</f>
        <v/>
      </c>
      <c r="D94" s="8">
        <f>IFERROR(IF(OR('Forecast Input'!$A94="",'Forecast Input'!$D94=""),"",'Forecast Input'!$D94),"")</f>
        <v/>
      </c>
      <c r="E94" s="10">
        <f>IFERROR(IF(OR('Forecast Input'!$A94="",'Forecast Input'!$E94=""),"",'Forecast Input'!$E94),"")</f>
        <v/>
      </c>
      <c r="F94" s="8">
        <f>IFERROR(IF(OR('Forecast Input'!$A94="",'Forecast Input'!$F94=""),"",'Forecast Input'!$F94),"")</f>
        <v/>
      </c>
      <c r="G94" s="10">
        <f>IFERROR(IF(OR('Forecast Input'!$A94="",'Forecast Input'!$G94=""),"",'Forecast Input'!$G94),"")</f>
        <v/>
      </c>
      <c r="H94" s="10">
        <f>IFERROR(IF(OR('Forecast Input'!$A94="",'Forecast Input'!$L94=""),"",'Forecast Input'!$L94),"")</f>
        <v/>
      </c>
      <c r="I94" s="10">
        <f>IFERROR(IF(OR('Forecast Input'!$A94="",'Forecast Input'!$H94=""),"",'Forecast Input'!$H94),"")</f>
        <v/>
      </c>
      <c r="J94" s="8">
        <f>IFERROR(IF(OR('Forecast Input'!$A94="",'Forecast Input'!$I94=""),"",'Forecast Input'!$I94),"")</f>
        <v/>
      </c>
      <c r="K94" s="10">
        <f>IFERROR(IF(OR('Forecast Input'!$A94="",'Forecast Input'!$J94=""),"",'Forecast Input'!$J94),"")</f>
        <v/>
      </c>
      <c r="L94" s="10">
        <f>IFERROR(IF(OR('Forecast Input'!$A94="",'Forecast Input'!$M94=""),"",'Forecast Input'!$M94),"")</f>
        <v/>
      </c>
      <c r="M94" s="8">
        <f>IFERROR(IF(OR('Forecast Input'!$A94="",'Forecast Input'!$K94=""),"",'Forecast Input'!$K94),"")</f>
        <v/>
      </c>
      <c r="N94" s="8">
        <f>IFERROR(IF(OR('Forecast Input'!$A94="",'Forecast Input'!$N94=""),"",'Forecast Input'!$N94),"")</f>
        <v/>
      </c>
    </row>
    <row r="95">
      <c r="A95" s="8">
        <f>IFERROR(IF('Forecast Input'!$A95="","",'Forecast Input'!$A95),"")</f>
        <v/>
      </c>
      <c r="B95" s="9">
        <f>IFERROR(IF(OR('Forecast Input'!$A95="",'Forecast Input'!$B95=""),"",'Forecast Input'!$B95),"")</f>
        <v/>
      </c>
      <c r="C95" s="8">
        <f>IFERROR(IF(OR('Forecast Input'!$A95="",'Forecast Input'!$C95=""),"",'Forecast Input'!$C95),"")</f>
        <v/>
      </c>
      <c r="D95" s="8">
        <f>IFERROR(IF(OR('Forecast Input'!$A95="",'Forecast Input'!$D95=""),"",'Forecast Input'!$D95),"")</f>
        <v/>
      </c>
      <c r="E95" s="10">
        <f>IFERROR(IF(OR('Forecast Input'!$A95="",'Forecast Input'!$E95=""),"",'Forecast Input'!$E95),"")</f>
        <v/>
      </c>
      <c r="F95" s="8">
        <f>IFERROR(IF(OR('Forecast Input'!$A95="",'Forecast Input'!$F95=""),"",'Forecast Input'!$F95),"")</f>
        <v/>
      </c>
      <c r="G95" s="10">
        <f>IFERROR(IF(OR('Forecast Input'!$A95="",'Forecast Input'!$G95=""),"",'Forecast Input'!$G95),"")</f>
        <v/>
      </c>
      <c r="H95" s="10">
        <f>IFERROR(IF(OR('Forecast Input'!$A95="",'Forecast Input'!$L95=""),"",'Forecast Input'!$L95),"")</f>
        <v/>
      </c>
      <c r="I95" s="10">
        <f>IFERROR(IF(OR('Forecast Input'!$A95="",'Forecast Input'!$H95=""),"",'Forecast Input'!$H95),"")</f>
        <v/>
      </c>
      <c r="J95" s="8">
        <f>IFERROR(IF(OR('Forecast Input'!$A95="",'Forecast Input'!$I95=""),"",'Forecast Input'!$I95),"")</f>
        <v/>
      </c>
      <c r="K95" s="10">
        <f>IFERROR(IF(OR('Forecast Input'!$A95="",'Forecast Input'!$J95=""),"",'Forecast Input'!$J95),"")</f>
        <v/>
      </c>
      <c r="L95" s="10">
        <f>IFERROR(IF(OR('Forecast Input'!$A95="",'Forecast Input'!$M95=""),"",'Forecast Input'!$M95),"")</f>
        <v/>
      </c>
      <c r="M95" s="8">
        <f>IFERROR(IF(OR('Forecast Input'!$A95="",'Forecast Input'!$K95=""),"",'Forecast Input'!$K95),"")</f>
        <v/>
      </c>
      <c r="N95" s="8">
        <f>IFERROR(IF(OR('Forecast Input'!$A95="",'Forecast Input'!$N95=""),"",'Forecast Input'!$N95),"")</f>
        <v/>
      </c>
    </row>
    <row r="96">
      <c r="A96" s="8">
        <f>IFERROR(IF('Forecast Input'!$A96="","",'Forecast Input'!$A96),"")</f>
        <v/>
      </c>
      <c r="B96" s="9">
        <f>IFERROR(IF(OR('Forecast Input'!$A96="",'Forecast Input'!$B96=""),"",'Forecast Input'!$B96),"")</f>
        <v/>
      </c>
      <c r="C96" s="8">
        <f>IFERROR(IF(OR('Forecast Input'!$A96="",'Forecast Input'!$C96=""),"",'Forecast Input'!$C96),"")</f>
        <v/>
      </c>
      <c r="D96" s="8">
        <f>IFERROR(IF(OR('Forecast Input'!$A96="",'Forecast Input'!$D96=""),"",'Forecast Input'!$D96),"")</f>
        <v/>
      </c>
      <c r="E96" s="10">
        <f>IFERROR(IF(OR('Forecast Input'!$A96="",'Forecast Input'!$E96=""),"",'Forecast Input'!$E96),"")</f>
        <v/>
      </c>
      <c r="F96" s="8">
        <f>IFERROR(IF(OR('Forecast Input'!$A96="",'Forecast Input'!$F96=""),"",'Forecast Input'!$F96),"")</f>
        <v/>
      </c>
      <c r="G96" s="10">
        <f>IFERROR(IF(OR('Forecast Input'!$A96="",'Forecast Input'!$G96=""),"",'Forecast Input'!$G96),"")</f>
        <v/>
      </c>
      <c r="H96" s="10">
        <f>IFERROR(IF(OR('Forecast Input'!$A96="",'Forecast Input'!$L96=""),"",'Forecast Input'!$L96),"")</f>
        <v/>
      </c>
      <c r="I96" s="10">
        <f>IFERROR(IF(OR('Forecast Input'!$A96="",'Forecast Input'!$H96=""),"",'Forecast Input'!$H96),"")</f>
        <v/>
      </c>
      <c r="J96" s="8">
        <f>IFERROR(IF(OR('Forecast Input'!$A96="",'Forecast Input'!$I96=""),"",'Forecast Input'!$I96),"")</f>
        <v/>
      </c>
      <c r="K96" s="10">
        <f>IFERROR(IF(OR('Forecast Input'!$A96="",'Forecast Input'!$J96=""),"",'Forecast Input'!$J96),"")</f>
        <v/>
      </c>
      <c r="L96" s="10">
        <f>IFERROR(IF(OR('Forecast Input'!$A96="",'Forecast Input'!$M96=""),"",'Forecast Input'!$M96),"")</f>
        <v/>
      </c>
      <c r="M96" s="8">
        <f>IFERROR(IF(OR('Forecast Input'!$A96="",'Forecast Input'!$K96=""),"",'Forecast Input'!$K96),"")</f>
        <v/>
      </c>
      <c r="N96" s="8">
        <f>IFERROR(IF(OR('Forecast Input'!$A96="",'Forecast Input'!$N96=""),"",'Forecast Input'!$N96),"")</f>
        <v/>
      </c>
    </row>
    <row r="97">
      <c r="A97" s="8">
        <f>IFERROR(IF('Forecast Input'!$A97="","",'Forecast Input'!$A97),"")</f>
        <v/>
      </c>
      <c r="B97" s="9">
        <f>IFERROR(IF(OR('Forecast Input'!$A97="",'Forecast Input'!$B97=""),"",'Forecast Input'!$B97),"")</f>
        <v/>
      </c>
      <c r="C97" s="8">
        <f>IFERROR(IF(OR('Forecast Input'!$A97="",'Forecast Input'!$C97=""),"",'Forecast Input'!$C97),"")</f>
        <v/>
      </c>
      <c r="D97" s="8">
        <f>IFERROR(IF(OR('Forecast Input'!$A97="",'Forecast Input'!$D97=""),"",'Forecast Input'!$D97),"")</f>
        <v/>
      </c>
      <c r="E97" s="10">
        <f>IFERROR(IF(OR('Forecast Input'!$A97="",'Forecast Input'!$E97=""),"",'Forecast Input'!$E97),"")</f>
        <v/>
      </c>
      <c r="F97" s="8">
        <f>IFERROR(IF(OR('Forecast Input'!$A97="",'Forecast Input'!$F97=""),"",'Forecast Input'!$F97),"")</f>
        <v/>
      </c>
      <c r="G97" s="10">
        <f>IFERROR(IF(OR('Forecast Input'!$A97="",'Forecast Input'!$G97=""),"",'Forecast Input'!$G97),"")</f>
        <v/>
      </c>
      <c r="H97" s="10">
        <f>IFERROR(IF(OR('Forecast Input'!$A97="",'Forecast Input'!$L97=""),"",'Forecast Input'!$L97),"")</f>
        <v/>
      </c>
      <c r="I97" s="10">
        <f>IFERROR(IF(OR('Forecast Input'!$A97="",'Forecast Input'!$H97=""),"",'Forecast Input'!$H97),"")</f>
        <v/>
      </c>
      <c r="J97" s="8">
        <f>IFERROR(IF(OR('Forecast Input'!$A97="",'Forecast Input'!$I97=""),"",'Forecast Input'!$I97),"")</f>
        <v/>
      </c>
      <c r="K97" s="10">
        <f>IFERROR(IF(OR('Forecast Input'!$A97="",'Forecast Input'!$J97=""),"",'Forecast Input'!$J97),"")</f>
        <v/>
      </c>
      <c r="L97" s="10">
        <f>IFERROR(IF(OR('Forecast Input'!$A97="",'Forecast Input'!$M97=""),"",'Forecast Input'!$M97),"")</f>
        <v/>
      </c>
      <c r="M97" s="8">
        <f>IFERROR(IF(OR('Forecast Input'!$A97="",'Forecast Input'!$K97=""),"",'Forecast Input'!$K97),"")</f>
        <v/>
      </c>
      <c r="N97" s="8">
        <f>IFERROR(IF(OR('Forecast Input'!$A97="",'Forecast Input'!$N97=""),"",'Forecast Input'!$N97),"")</f>
        <v/>
      </c>
    </row>
    <row r="98">
      <c r="A98" s="8">
        <f>IFERROR(IF('Forecast Input'!$A98="","",'Forecast Input'!$A98),"")</f>
        <v/>
      </c>
      <c r="B98" s="9">
        <f>IFERROR(IF(OR('Forecast Input'!$A98="",'Forecast Input'!$B98=""),"",'Forecast Input'!$B98),"")</f>
        <v/>
      </c>
      <c r="C98" s="8">
        <f>IFERROR(IF(OR('Forecast Input'!$A98="",'Forecast Input'!$C98=""),"",'Forecast Input'!$C98),"")</f>
        <v/>
      </c>
      <c r="D98" s="8">
        <f>IFERROR(IF(OR('Forecast Input'!$A98="",'Forecast Input'!$D98=""),"",'Forecast Input'!$D98),"")</f>
        <v/>
      </c>
      <c r="E98" s="10">
        <f>IFERROR(IF(OR('Forecast Input'!$A98="",'Forecast Input'!$E98=""),"",'Forecast Input'!$E98),"")</f>
        <v/>
      </c>
      <c r="F98" s="8">
        <f>IFERROR(IF(OR('Forecast Input'!$A98="",'Forecast Input'!$F98=""),"",'Forecast Input'!$F98),"")</f>
        <v/>
      </c>
      <c r="G98" s="10">
        <f>IFERROR(IF(OR('Forecast Input'!$A98="",'Forecast Input'!$G98=""),"",'Forecast Input'!$G98),"")</f>
        <v/>
      </c>
      <c r="H98" s="10">
        <f>IFERROR(IF(OR('Forecast Input'!$A98="",'Forecast Input'!$L98=""),"",'Forecast Input'!$L98),"")</f>
        <v/>
      </c>
      <c r="I98" s="10">
        <f>IFERROR(IF(OR('Forecast Input'!$A98="",'Forecast Input'!$H98=""),"",'Forecast Input'!$H98),"")</f>
        <v/>
      </c>
      <c r="J98" s="8">
        <f>IFERROR(IF(OR('Forecast Input'!$A98="",'Forecast Input'!$I98=""),"",'Forecast Input'!$I98),"")</f>
        <v/>
      </c>
      <c r="K98" s="10">
        <f>IFERROR(IF(OR('Forecast Input'!$A98="",'Forecast Input'!$J98=""),"",'Forecast Input'!$J98),"")</f>
        <v/>
      </c>
      <c r="L98" s="10">
        <f>IFERROR(IF(OR('Forecast Input'!$A98="",'Forecast Input'!$M98=""),"",'Forecast Input'!$M98),"")</f>
        <v/>
      </c>
      <c r="M98" s="8">
        <f>IFERROR(IF(OR('Forecast Input'!$A98="",'Forecast Input'!$K98=""),"",'Forecast Input'!$K98),"")</f>
        <v/>
      </c>
      <c r="N98" s="8">
        <f>IFERROR(IF(OR('Forecast Input'!$A98="",'Forecast Input'!$N98=""),"",'Forecast Input'!$N98),"")</f>
        <v/>
      </c>
    </row>
    <row r="99">
      <c r="A99" s="8">
        <f>IFERROR(IF('Forecast Input'!$A99="","",'Forecast Input'!$A99),"")</f>
        <v/>
      </c>
      <c r="B99" s="9">
        <f>IFERROR(IF(OR('Forecast Input'!$A99="",'Forecast Input'!$B99=""),"",'Forecast Input'!$B99),"")</f>
        <v/>
      </c>
      <c r="C99" s="8">
        <f>IFERROR(IF(OR('Forecast Input'!$A99="",'Forecast Input'!$C99=""),"",'Forecast Input'!$C99),"")</f>
        <v/>
      </c>
      <c r="D99" s="8">
        <f>IFERROR(IF(OR('Forecast Input'!$A99="",'Forecast Input'!$D99=""),"",'Forecast Input'!$D99),"")</f>
        <v/>
      </c>
      <c r="E99" s="10">
        <f>IFERROR(IF(OR('Forecast Input'!$A99="",'Forecast Input'!$E99=""),"",'Forecast Input'!$E99),"")</f>
        <v/>
      </c>
      <c r="F99" s="8">
        <f>IFERROR(IF(OR('Forecast Input'!$A99="",'Forecast Input'!$F99=""),"",'Forecast Input'!$F99),"")</f>
        <v/>
      </c>
      <c r="G99" s="10">
        <f>IFERROR(IF(OR('Forecast Input'!$A99="",'Forecast Input'!$G99=""),"",'Forecast Input'!$G99),"")</f>
        <v/>
      </c>
      <c r="H99" s="10">
        <f>IFERROR(IF(OR('Forecast Input'!$A99="",'Forecast Input'!$L99=""),"",'Forecast Input'!$L99),"")</f>
        <v/>
      </c>
      <c r="I99" s="10">
        <f>IFERROR(IF(OR('Forecast Input'!$A99="",'Forecast Input'!$H99=""),"",'Forecast Input'!$H99),"")</f>
        <v/>
      </c>
      <c r="J99" s="8">
        <f>IFERROR(IF(OR('Forecast Input'!$A99="",'Forecast Input'!$I99=""),"",'Forecast Input'!$I99),"")</f>
        <v/>
      </c>
      <c r="K99" s="10">
        <f>IFERROR(IF(OR('Forecast Input'!$A99="",'Forecast Input'!$J99=""),"",'Forecast Input'!$J99),"")</f>
        <v/>
      </c>
      <c r="L99" s="10">
        <f>IFERROR(IF(OR('Forecast Input'!$A99="",'Forecast Input'!$M99=""),"",'Forecast Input'!$M99),"")</f>
        <v/>
      </c>
      <c r="M99" s="8">
        <f>IFERROR(IF(OR('Forecast Input'!$A99="",'Forecast Input'!$K99=""),"",'Forecast Input'!$K99),"")</f>
        <v/>
      </c>
      <c r="N99" s="8">
        <f>IFERROR(IF(OR('Forecast Input'!$A99="",'Forecast Input'!$N99=""),"",'Forecast Input'!$N99),"")</f>
        <v/>
      </c>
    </row>
    <row r="100">
      <c r="A100" s="8">
        <f>IFERROR(IF('Forecast Input'!$A100="","",'Forecast Input'!$A100),"")</f>
        <v/>
      </c>
      <c r="B100" s="9">
        <f>IFERROR(IF(OR('Forecast Input'!$A100="",'Forecast Input'!$B100=""),"",'Forecast Input'!$B100),"")</f>
        <v/>
      </c>
      <c r="C100" s="8">
        <f>IFERROR(IF(OR('Forecast Input'!$A100="",'Forecast Input'!$C100=""),"",'Forecast Input'!$C100),"")</f>
        <v/>
      </c>
      <c r="D100" s="8">
        <f>IFERROR(IF(OR('Forecast Input'!$A100="",'Forecast Input'!$D100=""),"",'Forecast Input'!$D100),"")</f>
        <v/>
      </c>
      <c r="E100" s="10">
        <f>IFERROR(IF(OR('Forecast Input'!$A100="",'Forecast Input'!$E100=""),"",'Forecast Input'!$E100),"")</f>
        <v/>
      </c>
      <c r="F100" s="8">
        <f>IFERROR(IF(OR('Forecast Input'!$A100="",'Forecast Input'!$F100=""),"",'Forecast Input'!$F100),"")</f>
        <v/>
      </c>
      <c r="G100" s="10">
        <f>IFERROR(IF(OR('Forecast Input'!$A100="",'Forecast Input'!$G100=""),"",'Forecast Input'!$G100),"")</f>
        <v/>
      </c>
      <c r="H100" s="10">
        <f>IFERROR(IF(OR('Forecast Input'!$A100="",'Forecast Input'!$L100=""),"",'Forecast Input'!$L100),"")</f>
        <v/>
      </c>
      <c r="I100" s="10">
        <f>IFERROR(IF(OR('Forecast Input'!$A100="",'Forecast Input'!$H100=""),"",'Forecast Input'!$H100),"")</f>
        <v/>
      </c>
      <c r="J100" s="8">
        <f>IFERROR(IF(OR('Forecast Input'!$A100="",'Forecast Input'!$I100=""),"",'Forecast Input'!$I100),"")</f>
        <v/>
      </c>
      <c r="K100" s="10">
        <f>IFERROR(IF(OR('Forecast Input'!$A100="",'Forecast Input'!$J100=""),"",'Forecast Input'!$J100),"")</f>
        <v/>
      </c>
      <c r="L100" s="10">
        <f>IFERROR(IF(OR('Forecast Input'!$A100="",'Forecast Input'!$M100=""),"",'Forecast Input'!$M100),"")</f>
        <v/>
      </c>
      <c r="M100" s="8">
        <f>IFERROR(IF(OR('Forecast Input'!$A100="",'Forecast Input'!$K100=""),"",'Forecast Input'!$K100),"")</f>
        <v/>
      </c>
      <c r="N100" s="8">
        <f>IFERROR(IF(OR('Forecast Input'!$A100="",'Forecast Input'!$N100=""),"",'Forecast Input'!$N100),"")</f>
        <v/>
      </c>
    </row>
    <row r="101">
      <c r="A101" s="8">
        <f>IFERROR(IF('Forecast Input'!$A101="","",'Forecast Input'!$A101),"")</f>
        <v/>
      </c>
      <c r="B101" s="9">
        <f>IFERROR(IF(OR('Forecast Input'!$A101="",'Forecast Input'!$B101=""),"",'Forecast Input'!$B101),"")</f>
        <v/>
      </c>
      <c r="C101" s="8">
        <f>IFERROR(IF(OR('Forecast Input'!$A101="",'Forecast Input'!$C101=""),"",'Forecast Input'!$C101),"")</f>
        <v/>
      </c>
      <c r="D101" s="8">
        <f>IFERROR(IF(OR('Forecast Input'!$A101="",'Forecast Input'!$D101=""),"",'Forecast Input'!$D101),"")</f>
        <v/>
      </c>
      <c r="E101" s="10">
        <f>IFERROR(IF(OR('Forecast Input'!$A101="",'Forecast Input'!$E101=""),"",'Forecast Input'!$E101),"")</f>
        <v/>
      </c>
      <c r="F101" s="8">
        <f>IFERROR(IF(OR('Forecast Input'!$A101="",'Forecast Input'!$F101=""),"",'Forecast Input'!$F101),"")</f>
        <v/>
      </c>
      <c r="G101" s="10">
        <f>IFERROR(IF(OR('Forecast Input'!$A101="",'Forecast Input'!$G101=""),"",'Forecast Input'!$G101),"")</f>
        <v/>
      </c>
      <c r="H101" s="10">
        <f>IFERROR(IF(OR('Forecast Input'!$A101="",'Forecast Input'!$L101=""),"",'Forecast Input'!$L101),"")</f>
        <v/>
      </c>
      <c r="I101" s="10">
        <f>IFERROR(IF(OR('Forecast Input'!$A101="",'Forecast Input'!$H101=""),"",'Forecast Input'!$H101),"")</f>
        <v/>
      </c>
      <c r="J101" s="8">
        <f>IFERROR(IF(OR('Forecast Input'!$A101="",'Forecast Input'!$I101=""),"",'Forecast Input'!$I101),"")</f>
        <v/>
      </c>
      <c r="K101" s="10">
        <f>IFERROR(IF(OR('Forecast Input'!$A101="",'Forecast Input'!$J101=""),"",'Forecast Input'!$J101),"")</f>
        <v/>
      </c>
      <c r="L101" s="10">
        <f>IFERROR(IF(OR('Forecast Input'!$A101="",'Forecast Input'!$M101=""),"",'Forecast Input'!$M101),"")</f>
        <v/>
      </c>
      <c r="M101" s="8">
        <f>IFERROR(IF(OR('Forecast Input'!$A101="",'Forecast Input'!$K101=""),"",'Forecast Input'!$K101),"")</f>
        <v/>
      </c>
      <c r="N101" s="8">
        <f>IFERROR(IF(OR('Forecast Input'!$A101="",'Forecast Input'!$N101=""),"",'Forecast Input'!$N101),"")</f>
        <v/>
      </c>
    </row>
    <row r="102">
      <c r="A102" s="8">
        <f>IFERROR(IF('Forecast Input'!$A102="","",'Forecast Input'!$A102),"")</f>
        <v/>
      </c>
      <c r="B102" s="9">
        <f>IFERROR(IF(OR('Forecast Input'!$A102="",'Forecast Input'!$B102=""),"",'Forecast Input'!$B102),"")</f>
        <v/>
      </c>
      <c r="C102" s="8">
        <f>IFERROR(IF(OR('Forecast Input'!$A102="",'Forecast Input'!$C102=""),"",'Forecast Input'!$C102),"")</f>
        <v/>
      </c>
      <c r="D102" s="8">
        <f>IFERROR(IF(OR('Forecast Input'!$A102="",'Forecast Input'!$D102=""),"",'Forecast Input'!$D102),"")</f>
        <v/>
      </c>
      <c r="E102" s="10">
        <f>IFERROR(IF(OR('Forecast Input'!$A102="",'Forecast Input'!$E102=""),"",'Forecast Input'!$E102),"")</f>
        <v/>
      </c>
      <c r="F102" s="8">
        <f>IFERROR(IF(OR('Forecast Input'!$A102="",'Forecast Input'!$F102=""),"",'Forecast Input'!$F102),"")</f>
        <v/>
      </c>
      <c r="G102" s="10">
        <f>IFERROR(IF(OR('Forecast Input'!$A102="",'Forecast Input'!$G102=""),"",'Forecast Input'!$G102),"")</f>
        <v/>
      </c>
      <c r="H102" s="10">
        <f>IFERROR(IF(OR('Forecast Input'!$A102="",'Forecast Input'!$L102=""),"",'Forecast Input'!$L102),"")</f>
        <v/>
      </c>
      <c r="I102" s="10">
        <f>IFERROR(IF(OR('Forecast Input'!$A102="",'Forecast Input'!$H102=""),"",'Forecast Input'!$H102),"")</f>
        <v/>
      </c>
      <c r="J102" s="8">
        <f>IFERROR(IF(OR('Forecast Input'!$A102="",'Forecast Input'!$I102=""),"",'Forecast Input'!$I102),"")</f>
        <v/>
      </c>
      <c r="K102" s="10">
        <f>IFERROR(IF(OR('Forecast Input'!$A102="",'Forecast Input'!$J102=""),"",'Forecast Input'!$J102),"")</f>
        <v/>
      </c>
      <c r="L102" s="10">
        <f>IFERROR(IF(OR('Forecast Input'!$A102="",'Forecast Input'!$M102=""),"",'Forecast Input'!$M102),"")</f>
        <v/>
      </c>
      <c r="M102" s="8">
        <f>IFERROR(IF(OR('Forecast Input'!$A102="",'Forecast Input'!$K102=""),"",'Forecast Input'!$K102),"")</f>
        <v/>
      </c>
      <c r="N102" s="8">
        <f>IFERROR(IF(OR('Forecast Input'!$A102="",'Forecast Input'!$N102=""),"",'Forecast Input'!$N102),"")</f>
        <v/>
      </c>
    </row>
    <row r="103">
      <c r="A103" s="8">
        <f>IFERROR(IF('Forecast Input'!$A103="","",'Forecast Input'!$A103),"")</f>
        <v/>
      </c>
      <c r="B103" s="9">
        <f>IFERROR(IF(OR('Forecast Input'!$A103="",'Forecast Input'!$B103=""),"",'Forecast Input'!$B103),"")</f>
        <v/>
      </c>
      <c r="C103" s="8">
        <f>IFERROR(IF(OR('Forecast Input'!$A103="",'Forecast Input'!$C103=""),"",'Forecast Input'!$C103),"")</f>
        <v/>
      </c>
      <c r="D103" s="8">
        <f>IFERROR(IF(OR('Forecast Input'!$A103="",'Forecast Input'!$D103=""),"",'Forecast Input'!$D103),"")</f>
        <v/>
      </c>
      <c r="E103" s="10">
        <f>IFERROR(IF(OR('Forecast Input'!$A103="",'Forecast Input'!$E103=""),"",'Forecast Input'!$E103),"")</f>
        <v/>
      </c>
      <c r="F103" s="8">
        <f>IFERROR(IF(OR('Forecast Input'!$A103="",'Forecast Input'!$F103=""),"",'Forecast Input'!$F103),"")</f>
        <v/>
      </c>
      <c r="G103" s="10">
        <f>IFERROR(IF(OR('Forecast Input'!$A103="",'Forecast Input'!$G103=""),"",'Forecast Input'!$G103),"")</f>
        <v/>
      </c>
      <c r="H103" s="10">
        <f>IFERROR(IF(OR('Forecast Input'!$A103="",'Forecast Input'!$L103=""),"",'Forecast Input'!$L103),"")</f>
        <v/>
      </c>
      <c r="I103" s="10">
        <f>IFERROR(IF(OR('Forecast Input'!$A103="",'Forecast Input'!$H103=""),"",'Forecast Input'!$H103),"")</f>
        <v/>
      </c>
      <c r="J103" s="8">
        <f>IFERROR(IF(OR('Forecast Input'!$A103="",'Forecast Input'!$I103=""),"",'Forecast Input'!$I103),"")</f>
        <v/>
      </c>
      <c r="K103" s="10">
        <f>IFERROR(IF(OR('Forecast Input'!$A103="",'Forecast Input'!$J103=""),"",'Forecast Input'!$J103),"")</f>
        <v/>
      </c>
      <c r="L103" s="10">
        <f>IFERROR(IF(OR('Forecast Input'!$A103="",'Forecast Input'!$M103=""),"",'Forecast Input'!$M103),"")</f>
        <v/>
      </c>
      <c r="M103" s="8">
        <f>IFERROR(IF(OR('Forecast Input'!$A103="",'Forecast Input'!$K103=""),"",'Forecast Input'!$K103),"")</f>
        <v/>
      </c>
      <c r="N103" s="8">
        <f>IFERROR(IF(OR('Forecast Input'!$A103="",'Forecast Input'!$N103=""),"",'Forecast Input'!$N103),"")</f>
        <v/>
      </c>
    </row>
    <row r="104">
      <c r="A104" s="8">
        <f>IFERROR(IF('Forecast Input'!$A104="","",'Forecast Input'!$A104),"")</f>
        <v/>
      </c>
      <c r="B104" s="9">
        <f>IFERROR(IF(OR('Forecast Input'!$A104="",'Forecast Input'!$B104=""),"",'Forecast Input'!$B104),"")</f>
        <v/>
      </c>
      <c r="C104" s="8">
        <f>IFERROR(IF(OR('Forecast Input'!$A104="",'Forecast Input'!$C104=""),"",'Forecast Input'!$C104),"")</f>
        <v/>
      </c>
      <c r="D104" s="8">
        <f>IFERROR(IF(OR('Forecast Input'!$A104="",'Forecast Input'!$D104=""),"",'Forecast Input'!$D104),"")</f>
        <v/>
      </c>
      <c r="E104" s="10">
        <f>IFERROR(IF(OR('Forecast Input'!$A104="",'Forecast Input'!$E104=""),"",'Forecast Input'!$E104),"")</f>
        <v/>
      </c>
      <c r="F104" s="8">
        <f>IFERROR(IF(OR('Forecast Input'!$A104="",'Forecast Input'!$F104=""),"",'Forecast Input'!$F104),"")</f>
        <v/>
      </c>
      <c r="G104" s="10">
        <f>IFERROR(IF(OR('Forecast Input'!$A104="",'Forecast Input'!$G104=""),"",'Forecast Input'!$G104),"")</f>
        <v/>
      </c>
      <c r="H104" s="10">
        <f>IFERROR(IF(OR('Forecast Input'!$A104="",'Forecast Input'!$L104=""),"",'Forecast Input'!$L104),"")</f>
        <v/>
      </c>
      <c r="I104" s="10">
        <f>IFERROR(IF(OR('Forecast Input'!$A104="",'Forecast Input'!$H104=""),"",'Forecast Input'!$H104),"")</f>
        <v/>
      </c>
      <c r="J104" s="8">
        <f>IFERROR(IF(OR('Forecast Input'!$A104="",'Forecast Input'!$I104=""),"",'Forecast Input'!$I104),"")</f>
        <v/>
      </c>
      <c r="K104" s="10">
        <f>IFERROR(IF(OR('Forecast Input'!$A104="",'Forecast Input'!$J104=""),"",'Forecast Input'!$J104),"")</f>
        <v/>
      </c>
      <c r="L104" s="10">
        <f>IFERROR(IF(OR('Forecast Input'!$A104="",'Forecast Input'!$M104=""),"",'Forecast Input'!$M104),"")</f>
        <v/>
      </c>
      <c r="M104" s="8">
        <f>IFERROR(IF(OR('Forecast Input'!$A104="",'Forecast Input'!$K104=""),"",'Forecast Input'!$K104),"")</f>
        <v/>
      </c>
      <c r="N104" s="8">
        <f>IFERROR(IF(OR('Forecast Input'!$A104="",'Forecast Input'!$N104=""),"",'Forecast Input'!$N104),"")</f>
        <v/>
      </c>
    </row>
    <row r="105">
      <c r="A105" s="8">
        <f>IFERROR(IF('Forecast Input'!$A105="","",'Forecast Input'!$A105),"")</f>
        <v/>
      </c>
      <c r="B105" s="9">
        <f>IFERROR(IF(OR('Forecast Input'!$A105="",'Forecast Input'!$B105=""),"",'Forecast Input'!$B105),"")</f>
        <v/>
      </c>
      <c r="C105" s="8">
        <f>IFERROR(IF(OR('Forecast Input'!$A105="",'Forecast Input'!$C105=""),"",'Forecast Input'!$C105),"")</f>
        <v/>
      </c>
      <c r="D105" s="8">
        <f>IFERROR(IF(OR('Forecast Input'!$A105="",'Forecast Input'!$D105=""),"",'Forecast Input'!$D105),"")</f>
        <v/>
      </c>
      <c r="E105" s="10">
        <f>IFERROR(IF(OR('Forecast Input'!$A105="",'Forecast Input'!$E105=""),"",'Forecast Input'!$E105),"")</f>
        <v/>
      </c>
      <c r="F105" s="8">
        <f>IFERROR(IF(OR('Forecast Input'!$A105="",'Forecast Input'!$F105=""),"",'Forecast Input'!$F105),"")</f>
        <v/>
      </c>
      <c r="G105" s="10">
        <f>IFERROR(IF(OR('Forecast Input'!$A105="",'Forecast Input'!$G105=""),"",'Forecast Input'!$G105),"")</f>
        <v/>
      </c>
      <c r="H105" s="10">
        <f>IFERROR(IF(OR('Forecast Input'!$A105="",'Forecast Input'!$L105=""),"",'Forecast Input'!$L105),"")</f>
        <v/>
      </c>
      <c r="I105" s="10">
        <f>IFERROR(IF(OR('Forecast Input'!$A105="",'Forecast Input'!$H105=""),"",'Forecast Input'!$H105),"")</f>
        <v/>
      </c>
      <c r="J105" s="8">
        <f>IFERROR(IF(OR('Forecast Input'!$A105="",'Forecast Input'!$I105=""),"",'Forecast Input'!$I105),"")</f>
        <v/>
      </c>
      <c r="K105" s="10">
        <f>IFERROR(IF(OR('Forecast Input'!$A105="",'Forecast Input'!$J105=""),"",'Forecast Input'!$J105),"")</f>
        <v/>
      </c>
      <c r="L105" s="10">
        <f>IFERROR(IF(OR('Forecast Input'!$A105="",'Forecast Input'!$M105=""),"",'Forecast Input'!$M105),"")</f>
        <v/>
      </c>
      <c r="M105" s="8">
        <f>IFERROR(IF(OR('Forecast Input'!$A105="",'Forecast Input'!$K105=""),"",'Forecast Input'!$K105),"")</f>
        <v/>
      </c>
      <c r="N105" s="8">
        <f>IFERROR(IF(OR('Forecast Input'!$A105="",'Forecast Input'!$N105=""),"",'Forecast Input'!$N105),"")</f>
        <v/>
      </c>
    </row>
  </sheetData>
  <sheetProtection selectLockedCells="0" selectUnlockedCells="0" sheet="1" objects="0" insertRows="1" insertHyperlinks="1" autoFilter="0" scenarios="0" formatColumns="1" deleteColumns="1" insertColumns="1" pivotTables="1" deleteRows="1" formatCells="1" formatRows="1" sort="0"/>
  <autoFilter ref="A5:N105"/>
  <mergeCells count="1">
    <mergeCell ref="A1:N1"/>
  </mergeCells>
  <conditionalFormatting sqref="N6:N105">
    <cfRule type="expression" priority="1" dxfId="0">
      <formula>=LEFT(N6,6)="Open -"</formula>
    </cfRule>
    <cfRule type="expression" priority="2" dxfId="1">
      <formula>=N6="Pending"</formula>
    </cfRule>
    <cfRule type="expression" priority="3" dxfId="2">
      <formula>=N6="No exception"</formula>
    </cfRule>
  </conditionalFormatting>
  <conditionalFormatting sqref="H6:H105">
    <cfRule type="expression" priority="4" dxfId="0">
      <formula>=AND(ISNUMBER(H6),H6&lt;&gt;0)</formula>
    </cfRule>
  </conditionalFormatting>
  <conditionalFormatting sqref="L6:L105">
    <cfRule type="expression" priority="5" dxfId="0">
      <formula>=AND(ISNUMBER(L6),L6&lt;&gt;0)</formula>
    </cfRule>
  </conditionalFormatting>
  <pageMargins left="0.75" right="0.75" top="1" bottom="1" header="0.5" footer="0.5"/>
</worksheet>
</file>

<file path=xl/worksheets/sheet4.xml><?xml version="1.0" encoding="utf-8"?>
<worksheet xmlns="http://schemas.openxmlformats.org/spreadsheetml/2006/main">
  <sheetPr>
    <outlinePr summaryBelow="1" summaryRight="1"/>
    <pageSetUpPr/>
  </sheetPr>
  <dimension ref="A1:H45"/>
  <sheetViews>
    <sheetView showGridLines="0" workbookViewId="0">
      <selection activeCell="A1" sqref="A1"/>
    </sheetView>
  </sheetViews>
  <sheetFormatPr baseColWidth="8" defaultRowHeight="15"/>
  <cols>
    <col width="38" customWidth="1" min="1" max="1"/>
    <col width="92" customWidth="1" min="2" max="2"/>
    <col width="12" customWidth="1" min="3" max="3"/>
    <col width="12" customWidth="1" min="4" max="4"/>
    <col width="12" customWidth="1" min="5" max="5"/>
    <col width="12" customWidth="1" min="6" max="6"/>
    <col width="12" customWidth="1" min="7" max="7"/>
    <col width="12" customWidth="1" min="8" max="8"/>
  </cols>
  <sheetData>
    <row r="1" ht="25" customHeight="1">
      <c r="A1" s="1" t="inlineStr">
        <is>
          <t>Production Forecast Instructions</t>
        </is>
      </c>
    </row>
    <row r="3" ht="21" customHeight="1">
      <c r="A3" s="15" t="inlineStr">
        <is>
          <t>Purpose</t>
        </is>
      </c>
      <c r="B3" s="16" t="n"/>
      <c r="C3" s="16" t="n"/>
      <c r="D3" s="16" t="n"/>
      <c r="E3" s="16" t="n"/>
      <c r="F3" s="16" t="n"/>
      <c r="G3" s="16" t="n"/>
      <c r="H3" s="16" t="n"/>
    </row>
    <row r="4" ht="42" customHeight="1">
      <c r="B4" s="17" t="inlineStr">
        <is>
          <t>Production Forecast is an operational aid for planning product demand before production release. It captures product demand identifiers, reporting period, owner or responsible role, work order or run ID, planned and actual quantities or times, status progression, an execution register, and an open exception list.</t>
        </is>
      </c>
    </row>
    <row r="6" ht="21" customHeight="1">
      <c r="A6" s="15" t="inlineStr">
        <is>
          <t>Start Here</t>
        </is>
      </c>
      <c r="B6" s="16" t="n"/>
      <c r="C6" s="16" t="n"/>
      <c r="D6" s="16" t="n"/>
      <c r="E6" s="16" t="n"/>
      <c r="F6" s="16" t="n"/>
      <c r="G6" s="16" t="n"/>
      <c r="H6" s="16" t="n"/>
    </row>
    <row r="7" ht="28" customHeight="1">
      <c r="A7" s="18" t="n">
        <v>1</v>
      </c>
      <c r="B7" s="17" t="inlineStr">
        <is>
          <t>Go to Forecast Input.</t>
        </is>
      </c>
    </row>
    <row r="8" ht="28" customHeight="1">
      <c r="A8" s="18" t="n">
        <v>2</v>
      </c>
      <c r="B8" s="17" t="inlineStr">
        <is>
          <t>Replace or clear the nine sample records in rows 6 through 14.</t>
        </is>
      </c>
    </row>
    <row r="9" ht="28" customHeight="1">
      <c r="A9" s="18" t="n">
        <v>3</v>
      </c>
      <c r="B9" s="17" t="inlineStr">
        <is>
          <t>Enter one product demand record per row.</t>
        </is>
      </c>
    </row>
    <row r="10" ht="28" customHeight="1">
      <c r="A10" s="18" t="n">
        <v>4</v>
      </c>
      <c r="B10" s="17" t="inlineStr">
        <is>
          <t>Enter a Product Demand Identifier, Reporting Period, Owner or Responsible Role, and Work Order or Run ID.</t>
        </is>
      </c>
    </row>
    <row r="11" ht="28" customHeight="1">
      <c r="A11" s="18" t="n">
        <v>5</v>
      </c>
      <c r="B11" s="17" t="inlineStr">
        <is>
          <t>Enter planned quantity, planned time, or both.</t>
        </is>
      </c>
    </row>
    <row r="12" ht="28" customHeight="1">
      <c r="A12" s="18" t="n">
        <v>6</v>
      </c>
      <c r="B12" s="17" t="inlineStr">
        <is>
          <t>Enter a Quantity Unit when Planned Quantity is entered.</t>
        </is>
      </c>
    </row>
    <row r="13" ht="28" customHeight="1">
      <c r="A13" s="18" t="n">
        <v>7</v>
      </c>
      <c r="B13" s="17" t="inlineStr">
        <is>
          <t>Enter a Time Unit when Planned Time is entered.</t>
        </is>
      </c>
    </row>
    <row r="14" ht="28" customHeight="1">
      <c r="A14" s="18" t="n">
        <v>8</v>
      </c>
      <c r="B14" s="17" t="inlineStr">
        <is>
          <t>When actual quantity or actual time is entered, use the same entered unit as the planned value. This workbook does not convert units.</t>
        </is>
      </c>
    </row>
    <row r="15" ht="28" customHeight="1">
      <c r="A15" s="18" t="n">
        <v>9</v>
      </c>
      <c r="B15" s="17" t="inlineStr">
        <is>
          <t>Select Status Progression as Planned, In Progress, or Complete.</t>
        </is>
      </c>
    </row>
    <row r="16" ht="28" customHeight="1">
      <c r="A16" s="18" t="n">
        <v>10</v>
      </c>
      <c r="B16" s="17" t="inlineStr">
        <is>
          <t>Review the Planned-versus-Actual Checks / Exception Status column and resolve open items shown on the Dashboard.</t>
        </is>
      </c>
    </row>
    <row r="18" ht="21" customHeight="1">
      <c r="A18" s="15" t="inlineStr">
        <is>
          <t>Status Progression</t>
        </is>
      </c>
      <c r="B18" s="16" t="n"/>
      <c r="C18" s="16" t="n"/>
      <c r="D18" s="16" t="n"/>
      <c r="E18" s="16" t="n"/>
      <c r="F18" s="16" t="n"/>
      <c r="G18" s="16" t="n"/>
      <c r="H18" s="16" t="n"/>
    </row>
    <row r="19" ht="42" customHeight="1">
      <c r="B19" s="17" t="inlineStr">
        <is>
          <t>Use the status list in this order: Planned, In Progress, then Complete. The status list supports consistent selection, but it does not provide an audit trail or enforce historical status movement.</t>
        </is>
      </c>
    </row>
    <row r="21" ht="21" customHeight="1">
      <c r="A21" s="15" t="inlineStr">
        <is>
          <t>Planned-versus-Actual Checks</t>
        </is>
      </c>
      <c r="B21" s="16" t="n"/>
      <c r="C21" s="16" t="n"/>
      <c r="D21" s="16" t="n"/>
      <c r="E21" s="16" t="n"/>
      <c r="F21" s="16" t="n"/>
      <c r="G21" s="16" t="n"/>
      <c r="H21" s="16" t="n"/>
    </row>
    <row r="22" ht="28" customHeight="1">
      <c r="A22" s="4" t="inlineStr">
        <is>
          <t>Check / Exception Status</t>
        </is>
      </c>
      <c r="B22" s="4" t="inlineStr">
        <is>
          <t>Workbook behavior</t>
        </is>
      </c>
    </row>
    <row r="23" ht="35" customHeight="1">
      <c r="A23" s="19" t="inlineStr">
        <is>
          <t>Open - invalid date or numeric input</t>
        </is>
      </c>
      <c r="B23" s="17" t="inlineStr">
        <is>
          <t>A date or numeric input is text or otherwise not a usable date or numeric value.</t>
        </is>
      </c>
    </row>
    <row r="24" ht="35" customHeight="1">
      <c r="A24" s="19" t="inlineStr">
        <is>
          <t>Open - missing required input</t>
        </is>
      </c>
      <c r="B24" s="17" t="inlineStr">
        <is>
          <t>A Product Demand Identifier exists, but a required identifying or status input is blank.</t>
        </is>
      </c>
    </row>
    <row r="25" ht="35" customHeight="1">
      <c r="A25" s="19" t="inlineStr">
        <is>
          <t>Open - missing plan</t>
        </is>
      </c>
      <c r="B25" s="17" t="inlineStr">
        <is>
          <t>No planned quantity or planned time is entered, or an actual value exists without a matching plan for that measure.</t>
        </is>
      </c>
    </row>
    <row r="26" ht="35" customHeight="1">
      <c r="A26" s="19" t="inlineStr">
        <is>
          <t>Open - missing unit</t>
        </is>
      </c>
      <c r="B26" s="17" t="inlineStr">
        <is>
          <t>A planned quantity or planned time has no entered unit.</t>
        </is>
      </c>
    </row>
    <row r="27" ht="35" customHeight="1">
      <c r="A27" s="19" t="inlineStr">
        <is>
          <t>Open - missing actual</t>
        </is>
      </c>
      <c r="B27" s="17" t="inlineStr">
        <is>
          <t>Status is Complete and an entered planned quantity or planned time has no matching actual value.</t>
        </is>
      </c>
    </row>
    <row r="28" ht="35" customHeight="1">
      <c r="A28" s="19" t="inlineStr">
        <is>
          <t>Open - plan/actual difference</t>
        </is>
      </c>
      <c r="B28" s="17" t="inlineStr">
        <is>
          <t>An entered actual quantity or time differs from its entered planned value.</t>
        </is>
      </c>
    </row>
    <row r="29" ht="35" customHeight="1">
      <c r="A29" s="19" t="inlineStr">
        <is>
          <t>Pending</t>
        </is>
      </c>
      <c r="B29" s="17" t="inlineStr">
        <is>
          <t>The record is Planned or In Progress and no higher-priority open exception applies.</t>
        </is>
      </c>
    </row>
    <row r="30" ht="35" customHeight="1">
      <c r="A30" s="19" t="inlineStr">
        <is>
          <t>No exception</t>
        </is>
      </c>
      <c r="B30" s="17" t="inlineStr">
        <is>
          <t>The record is Complete and its entered planned and actual values match.</t>
        </is>
      </c>
    </row>
    <row r="32" ht="21" customHeight="1">
      <c r="A32" s="15" t="inlineStr">
        <is>
          <t>Dashboard and Execution Register</t>
        </is>
      </c>
      <c r="B32" s="16" t="n"/>
      <c r="C32" s="16" t="n"/>
      <c r="D32" s="16" t="n"/>
      <c r="E32" s="16" t="n"/>
      <c r="F32" s="16" t="n"/>
      <c r="G32" s="16" t="n"/>
      <c r="H32" s="16" t="n"/>
    </row>
    <row r="33" ht="42" customHeight="1">
      <c r="B33" s="17" t="inlineStr">
        <is>
          <t>The Dashboard shows record counts by status and an Open Exception List. The exception list only shows records with an Exception Status beginning with “Open -”.</t>
        </is>
      </c>
    </row>
    <row r="34" ht="42" customHeight="1">
      <c r="B34" s="17" t="inlineStr">
        <is>
          <t>The Execution Register is a formula-driven view of Forecast Input. Update Forecast Input rather than typing into the Execution Register.</t>
        </is>
      </c>
    </row>
    <row r="36" ht="21" customHeight="1">
      <c r="A36" s="15" t="inlineStr">
        <is>
          <t>Units and Dates</t>
        </is>
      </c>
      <c r="B36" s="16" t="n"/>
      <c r="C36" s="16" t="n"/>
      <c r="D36" s="16" t="n"/>
      <c r="E36" s="16" t="n"/>
      <c r="F36" s="16" t="n"/>
      <c r="G36" s="16" t="n"/>
      <c r="H36" s="16" t="n"/>
    </row>
    <row r="37" ht="42" customHeight="1">
      <c r="B37" s="17" t="inlineStr">
        <is>
          <t>Enter units explicitly. Use US customary units when applicable to your product, but do not assume that one entered unit equals another. The workbook does not convert quantity units or time units.</t>
        </is>
      </c>
    </row>
    <row r="38" ht="42" customHeight="1">
      <c r="B38" s="17" t="inlineStr">
        <is>
          <t>Reporting Period is displayed as m/d/Y.</t>
        </is>
      </c>
    </row>
    <row r="40" ht="21" customHeight="1">
      <c r="A40" s="15" t="inlineStr">
        <is>
          <t>Workbook Limits</t>
        </is>
      </c>
      <c r="B40" s="16" t="n"/>
      <c r="C40" s="16" t="n"/>
      <c r="D40" s="16" t="n"/>
      <c r="E40" s="16" t="n"/>
      <c r="F40" s="16" t="n"/>
      <c r="G40" s="16" t="n"/>
      <c r="H40" s="16" t="n"/>
    </row>
    <row r="41" ht="42" customHeight="1">
      <c r="B41" s="17" t="inlineStr">
        <is>
          <t>This workbook is an operational aid only. It does not create work orders, create production schedules, load resources by date, reschedule work, or provide a connected real-time system.</t>
        </is>
      </c>
    </row>
    <row r="42" ht="42" customHeight="1">
      <c r="B42" s="17" t="inlineStr">
        <is>
          <t>This workbook is not an ERP, MRP, MES, official record, certification, or proof of legal, regulatory, safety, quality, tax, engineering, or audit compliance.</t>
        </is>
      </c>
    </row>
    <row r="44" ht="21" customHeight="1">
      <c r="A44" s="15" t="inlineStr">
        <is>
          <t>Publication Review</t>
        </is>
      </c>
      <c r="B44" s="16" t="n"/>
      <c r="C44" s="16" t="n"/>
      <c r="D44" s="16" t="n"/>
      <c r="E44" s="16" t="n"/>
      <c r="F44" s="16" t="n"/>
      <c r="G44" s="16" t="n"/>
      <c r="H44" s="16" t="n"/>
    </row>
    <row r="45" ht="42" customHeight="1">
      <c r="B45" s="17" t="inlineStr">
        <is>
          <t>Complete editorial review and workbook QA before publication.</t>
        </is>
      </c>
    </row>
  </sheetData>
  <sheetProtection selectLockedCells="0" selectUnlockedCells="0" sheet="1" objects="0" insertRows="1" insertHyperlinks="1" autoFilter="0" scenarios="0" formatColumns="1" deleteColumns="1" insertColumns="1" pivotTables="1" deleteRows="1" formatCells="1" formatRows="1" sort="0"/>
  <mergeCells count="1">
    <mergeCell ref="A1:H1"/>
  </mergeCells>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2026-09-06T16:25:45Z</dcterms:created>
  <dcterms:modified xmlns:dcterms="http://purl.org/dc/terms/" xmlns:xsi="http://www.w3.org/2001/XMLSchema-instance" xsi:type="dcterms:W3CDTF">2026-09-06T16:25:45Z</dcterms:modified>
</cp:coreProperties>
</file>